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570" windowHeight="8010"/>
  </bookViews>
  <sheets>
    <sheet name="Protokoll" sheetId="1" r:id="rId1"/>
    <sheet name="Progr." sheetId="2" r:id="rId2"/>
    <sheet name="Perek" sheetId="3" r:id="rId3"/>
    <sheet name="Klubid" sheetId="4" r:id="rId4"/>
  </sheets>
  <calcPr calcId="144525"/>
</workbook>
</file>

<file path=xl/calcChain.xml><?xml version="1.0" encoding="utf-8"?>
<calcChain xmlns="http://schemas.openxmlformats.org/spreadsheetml/2006/main">
  <c r="L12" i="4" l="1"/>
  <c r="L11" i="4"/>
  <c r="L10" i="4"/>
  <c r="L9" i="4"/>
  <c r="L8" i="4"/>
  <c r="L7" i="4"/>
  <c r="O82" i="1" l="1"/>
  <c r="N82" i="1"/>
  <c r="G82" i="1"/>
  <c r="O81" i="1"/>
  <c r="N81" i="1"/>
  <c r="G81" i="1"/>
  <c r="O80" i="1"/>
  <c r="N80" i="1"/>
  <c r="G80" i="1"/>
  <c r="O79" i="1"/>
  <c r="N79" i="1"/>
  <c r="G79" i="1"/>
  <c r="O25" i="1"/>
  <c r="N25" i="1"/>
  <c r="G25" i="1"/>
  <c r="O24" i="1"/>
  <c r="N24" i="1"/>
  <c r="G24" i="1"/>
  <c r="O23" i="1"/>
  <c r="N23" i="1"/>
  <c r="G23" i="1"/>
  <c r="O22" i="1"/>
  <c r="N22" i="1"/>
  <c r="G22" i="1"/>
  <c r="O21" i="1"/>
  <c r="N21" i="1"/>
  <c r="G21" i="1"/>
  <c r="O45" i="1"/>
  <c r="N45" i="1"/>
  <c r="G45" i="1"/>
  <c r="O44" i="1"/>
  <c r="N44" i="1"/>
  <c r="G44" i="1"/>
  <c r="O43" i="1"/>
  <c r="N43" i="1"/>
  <c r="G43" i="1"/>
  <c r="O42" i="1"/>
  <c r="N42" i="1"/>
  <c r="G42" i="1"/>
  <c r="O50" i="1"/>
  <c r="N50" i="1"/>
  <c r="G50" i="1"/>
  <c r="O49" i="1"/>
  <c r="N49" i="1"/>
  <c r="G49" i="1"/>
  <c r="O48" i="1"/>
  <c r="N48" i="1"/>
  <c r="G48" i="1"/>
  <c r="O47" i="1"/>
  <c r="N47" i="1"/>
  <c r="G47" i="1"/>
  <c r="O15" i="1"/>
  <c r="N15" i="1"/>
  <c r="G15" i="1"/>
  <c r="O14" i="1"/>
  <c r="N14" i="1"/>
  <c r="G14" i="1"/>
  <c r="O13" i="1"/>
  <c r="N13" i="1"/>
  <c r="G13" i="1"/>
  <c r="O12" i="1"/>
  <c r="N12" i="1"/>
  <c r="G12" i="1"/>
  <c r="P80" i="1" l="1"/>
  <c r="R80" i="1" s="1"/>
  <c r="P79" i="1"/>
  <c r="R79" i="1" s="1"/>
  <c r="P25" i="1"/>
  <c r="R25" i="1" s="1"/>
  <c r="P82" i="1"/>
  <c r="R82" i="1" s="1"/>
  <c r="P81" i="1"/>
  <c r="R81" i="1" s="1"/>
  <c r="P42" i="1"/>
  <c r="R42" i="1" s="1"/>
  <c r="P22" i="1"/>
  <c r="R22" i="1" s="1"/>
  <c r="P21" i="1"/>
  <c r="R21" i="1" s="1"/>
  <c r="P24" i="1"/>
  <c r="R24" i="1" s="1"/>
  <c r="P23" i="1"/>
  <c r="R23" i="1" s="1"/>
  <c r="P44" i="1"/>
  <c r="R44" i="1" s="1"/>
  <c r="P45" i="1"/>
  <c r="R45" i="1" s="1"/>
  <c r="P43" i="1"/>
  <c r="R43" i="1" s="1"/>
  <c r="P50" i="1"/>
  <c r="R50" i="1" s="1"/>
  <c r="P13" i="1"/>
  <c r="R13" i="1" s="1"/>
  <c r="P48" i="1"/>
  <c r="R48" i="1" s="1"/>
  <c r="P14" i="1"/>
  <c r="R14" i="1" s="1"/>
  <c r="P49" i="1"/>
  <c r="R49" i="1" s="1"/>
  <c r="P47" i="1"/>
  <c r="R47" i="1" s="1"/>
  <c r="P12" i="1"/>
  <c r="R12" i="1" s="1"/>
  <c r="P15" i="1"/>
  <c r="R15" i="1" s="1"/>
  <c r="G17" i="1" l="1"/>
  <c r="N17" i="1"/>
  <c r="O17" i="1"/>
  <c r="G18" i="1"/>
  <c r="N18" i="1"/>
  <c r="O18" i="1"/>
  <c r="G19" i="1"/>
  <c r="N19" i="1"/>
  <c r="O19" i="1"/>
  <c r="G52" i="1"/>
  <c r="N52" i="1"/>
  <c r="O52" i="1"/>
  <c r="G53" i="1"/>
  <c r="N53" i="1"/>
  <c r="O53" i="1"/>
  <c r="G55" i="1"/>
  <c r="N55" i="1"/>
  <c r="O55" i="1"/>
  <c r="G72" i="1"/>
  <c r="N72" i="1"/>
  <c r="O72" i="1"/>
  <c r="G73" i="1"/>
  <c r="N73" i="1"/>
  <c r="O73" i="1"/>
  <c r="G74" i="1"/>
  <c r="N74" i="1"/>
  <c r="O74" i="1"/>
  <c r="G75" i="1"/>
  <c r="N75" i="1"/>
  <c r="O75" i="1"/>
  <c r="G76" i="1"/>
  <c r="N76" i="1"/>
  <c r="O76" i="1"/>
  <c r="G77" i="1"/>
  <c r="N77" i="1"/>
  <c r="O77" i="1"/>
  <c r="G101" i="1"/>
  <c r="N101" i="1"/>
  <c r="O101" i="1"/>
  <c r="G102" i="1"/>
  <c r="N102" i="1"/>
  <c r="O102" i="1"/>
  <c r="G103" i="1"/>
  <c r="N103" i="1"/>
  <c r="O103" i="1"/>
  <c r="G104" i="1"/>
  <c r="N104" i="1"/>
  <c r="O104" i="1"/>
  <c r="G105" i="1"/>
  <c r="N105" i="1"/>
  <c r="O105" i="1"/>
  <c r="G106" i="1"/>
  <c r="N106" i="1"/>
  <c r="O106" i="1"/>
  <c r="G107" i="1"/>
  <c r="N107" i="1"/>
  <c r="O107" i="1"/>
  <c r="G108" i="1"/>
  <c r="N108" i="1"/>
  <c r="O108" i="1"/>
  <c r="G109" i="1"/>
  <c r="N109" i="1"/>
  <c r="O109" i="1"/>
  <c r="G110" i="1"/>
  <c r="N110" i="1"/>
  <c r="O110" i="1"/>
  <c r="P110" i="1" l="1"/>
  <c r="R110" i="1" s="1"/>
  <c r="P104" i="1"/>
  <c r="R104" i="1" s="1"/>
  <c r="P77" i="1"/>
  <c r="R77" i="1" s="1"/>
  <c r="P74" i="1"/>
  <c r="R74" i="1" s="1"/>
  <c r="P101" i="1"/>
  <c r="R101" i="1" s="1"/>
  <c r="P75" i="1"/>
  <c r="R75" i="1" s="1"/>
  <c r="P53" i="1"/>
  <c r="R53" i="1" s="1"/>
  <c r="P17" i="1"/>
  <c r="R17" i="1" s="1"/>
  <c r="P108" i="1"/>
  <c r="R108" i="1" s="1"/>
  <c r="P102" i="1"/>
  <c r="R102" i="1" s="1"/>
  <c r="P18" i="1"/>
  <c r="R18" i="1" s="1"/>
  <c r="P107" i="1"/>
  <c r="R107" i="1" s="1"/>
  <c r="P73" i="1"/>
  <c r="R73" i="1" s="1"/>
  <c r="P55" i="1"/>
  <c r="R55" i="1" s="1"/>
  <c r="P52" i="1"/>
  <c r="R52" i="1" s="1"/>
  <c r="P105" i="1"/>
  <c r="R105" i="1" s="1"/>
  <c r="P103" i="1"/>
  <c r="R103" i="1" s="1"/>
  <c r="P19" i="1"/>
  <c r="R19" i="1" s="1"/>
  <c r="P109" i="1"/>
  <c r="R109" i="1" s="1"/>
  <c r="P106" i="1"/>
  <c r="R106" i="1" s="1"/>
  <c r="P76" i="1"/>
  <c r="R76" i="1" s="1"/>
  <c r="P72" i="1"/>
  <c r="R72" i="1" s="1"/>
</calcChain>
</file>

<file path=xl/sharedStrings.xml><?xml version="1.0" encoding="utf-8"?>
<sst xmlns="http://schemas.openxmlformats.org/spreadsheetml/2006/main" count="530" uniqueCount="231">
  <si>
    <t>Ennu Kotkase mälestusvõistlus</t>
  </si>
  <si>
    <t>Kaalumine 9.00-10.00</t>
  </si>
  <si>
    <t>I grupp</t>
  </si>
  <si>
    <t>Võistleja</t>
  </si>
  <si>
    <t>Võistluse käik</t>
  </si>
  <si>
    <t>Saavutatud tulemused</t>
  </si>
  <si>
    <t>Loto</t>
  </si>
  <si>
    <t>Jrk</t>
  </si>
  <si>
    <t>Nimi</t>
  </si>
  <si>
    <t>Sünniaeg</t>
  </si>
  <si>
    <t>Klubi</t>
  </si>
  <si>
    <t>Kehakaal</t>
  </si>
  <si>
    <t>Koef.</t>
  </si>
  <si>
    <t xml:space="preserve">         Rebimine</t>
  </si>
  <si>
    <t xml:space="preserve">      Tõukamine</t>
  </si>
  <si>
    <t>Rebimine</t>
  </si>
  <si>
    <t>Tõukamine</t>
  </si>
  <si>
    <t>Summa</t>
  </si>
  <si>
    <t>Koht</t>
  </si>
  <si>
    <t>Punktid</t>
  </si>
  <si>
    <t>nr.</t>
  </si>
  <si>
    <t>Naised</t>
  </si>
  <si>
    <t>Vargamäe</t>
  </si>
  <si>
    <t>Rebeca Park</t>
  </si>
  <si>
    <t>Kaisa Kivirand</t>
  </si>
  <si>
    <t>Nele Marie Palmeos</t>
  </si>
  <si>
    <t>10.01.2010</t>
  </si>
  <si>
    <t>Kohtunikud:</t>
  </si>
  <si>
    <t>Georgi Georgijevski</t>
  </si>
  <si>
    <t>Sekretär:</t>
  </si>
  <si>
    <t>Endel Põld</t>
  </si>
  <si>
    <t>Teet Karbus</t>
  </si>
  <si>
    <t>Aeg:</t>
  </si>
  <si>
    <t>Eduard Kaljapulk</t>
  </si>
  <si>
    <t>II grupp</t>
  </si>
  <si>
    <t xml:space="preserve">Naised </t>
  </si>
  <si>
    <t>Susanna Ly Ula</t>
  </si>
  <si>
    <t>05.12.2004</t>
  </si>
  <si>
    <t>U20</t>
  </si>
  <si>
    <t>Žürii:</t>
  </si>
  <si>
    <t>III grupp</t>
  </si>
  <si>
    <t>Jrk.</t>
  </si>
  <si>
    <t>Mehed</t>
  </si>
  <si>
    <t xml:space="preserve"> Daniel Purk</t>
  </si>
  <si>
    <t>Caspar Sepp</t>
  </si>
  <si>
    <t>Alex Purk</t>
  </si>
  <si>
    <t>Kaalumine 12.30-13.30</t>
  </si>
  <si>
    <t>Võistlus 14.30</t>
  </si>
  <si>
    <t>IV grupp</t>
  </si>
  <si>
    <t>Tom Aunapuu</t>
  </si>
  <si>
    <t>SK Olustvere</t>
  </si>
  <si>
    <t>Individuaal</t>
  </si>
  <si>
    <t>Kaalumine 14.00-15.00</t>
  </si>
  <si>
    <t>Võistlus 16.00</t>
  </si>
  <si>
    <t>Kait Viks</t>
  </si>
  <si>
    <t>Karmo Mõtlik</t>
  </si>
  <si>
    <t>Aimar Kiivits</t>
  </si>
  <si>
    <t>.2002</t>
  </si>
  <si>
    <t>Robin Kangur</t>
  </si>
  <si>
    <t>Roomet Väli</t>
  </si>
  <si>
    <t>Leho Pent</t>
  </si>
  <si>
    <t>Mati Karbus</t>
  </si>
  <si>
    <t>U11</t>
  </si>
  <si>
    <t>U13</t>
  </si>
  <si>
    <t>Inger Iris Prants</t>
  </si>
  <si>
    <t>15.07.2009</t>
  </si>
  <si>
    <t>ČENKUTĖ SKAISTĖ</t>
  </si>
  <si>
    <t>DABKUTĖ VIKTORIJA</t>
  </si>
  <si>
    <t>U17</t>
  </si>
  <si>
    <t>TUMKUTĖ PAULINA</t>
  </si>
  <si>
    <t>REMĖZAITĖ MONIKA</t>
  </si>
  <si>
    <t>BOGDELYTĖ AIRIDA</t>
  </si>
  <si>
    <t>DEGAIČIŲ</t>
  </si>
  <si>
    <t>Mona Saar</t>
  </si>
  <si>
    <t>04.05.2002</t>
  </si>
  <si>
    <t>XIX ALBU CUP</t>
  </si>
  <si>
    <t>10.07.2021  Albu rahvamaja</t>
  </si>
  <si>
    <t>DOMARKAS MANTAS</t>
  </si>
  <si>
    <t>Erki Jalast</t>
  </si>
  <si>
    <t xml:space="preserve">Artur Špalov </t>
  </si>
  <si>
    <t>.+U20</t>
  </si>
  <si>
    <t>Ahti Uppin</t>
  </si>
  <si>
    <t>U15</t>
  </si>
  <si>
    <t xml:space="preserve">LYDIS GYTIS </t>
  </si>
  <si>
    <t>Toms VIZULIS</t>
  </si>
  <si>
    <t>.2007</t>
  </si>
  <si>
    <t>Saldus, LAT</t>
  </si>
  <si>
    <t>Uģis VIZULIS</t>
  </si>
  <si>
    <t>.2006</t>
  </si>
  <si>
    <t>Matīss Tomass BERGS</t>
  </si>
  <si>
    <t>NORVYDAS LUKAS</t>
  </si>
  <si>
    <t>07.09.2005</t>
  </si>
  <si>
    <t>Mäksa SK</t>
  </si>
  <si>
    <t xml:space="preserve"> Mäksa SK</t>
  </si>
  <si>
    <t>Karl-Jaagup Kägu</t>
  </si>
  <si>
    <t>MEN</t>
  </si>
  <si>
    <t>NORKUS AURIMAS</t>
  </si>
  <si>
    <t>Jānis VIZULIS</t>
  </si>
  <si>
    <t>.1977</t>
  </si>
  <si>
    <t>Martin Metsma</t>
  </si>
  <si>
    <t>Allan Keng</t>
  </si>
  <si>
    <t>LYDIS MATAS</t>
  </si>
  <si>
    <t>Armas Reisel</t>
  </si>
  <si>
    <t>Žürii: Ahti Uppin</t>
  </si>
  <si>
    <t xml:space="preserve">Men </t>
  </si>
  <si>
    <t>U11,  U13,  U15</t>
  </si>
  <si>
    <t xml:space="preserve"> U17 ja U20</t>
  </si>
  <si>
    <t>.1996</t>
  </si>
  <si>
    <t>Võistlus 11.00</t>
  </si>
  <si>
    <t>Võistlus 12.30</t>
  </si>
  <si>
    <t>Kaalumine 10.30-11.30</t>
  </si>
  <si>
    <t>XIX  ALBU CUP 2021 SINSLAIRI PUKTID</t>
  </si>
  <si>
    <t>Progressioon</t>
  </si>
  <si>
    <t>Mäksa</t>
  </si>
  <si>
    <t>14.08.2005.</t>
  </si>
  <si>
    <t xml:space="preserve">Allan Keng </t>
  </si>
  <si>
    <t>Olustvere</t>
  </si>
  <si>
    <t>Ula (Vargamäe, EST)</t>
  </si>
  <si>
    <t>Susanna (2004)</t>
  </si>
  <si>
    <t>x1,5</t>
  </si>
  <si>
    <t>Nele (2009)</t>
  </si>
  <si>
    <t>Karbus (Vargamäe EST)</t>
  </si>
  <si>
    <t>Teet (1998)</t>
  </si>
  <si>
    <t>Mati (1996)</t>
  </si>
  <si>
    <t>Armas (2001)</t>
  </si>
  <si>
    <t>Sinc.p</t>
  </si>
  <si>
    <t>Vizulis (Saldus, LAT)</t>
  </si>
  <si>
    <t>Ugis (2006)</t>
  </si>
  <si>
    <t>Janis (1977)</t>
  </si>
  <si>
    <t>Toms (2007)</t>
  </si>
  <si>
    <t>Purk (Vargamäe EST)</t>
  </si>
  <si>
    <t>Gintarine Saule</t>
  </si>
  <si>
    <t xml:space="preserve">Emilis Pilvinis                         </t>
  </si>
  <si>
    <t>.2011</t>
  </si>
  <si>
    <t xml:space="preserve">Augustas Kvietkauskis          </t>
  </si>
  <si>
    <t xml:space="preserve">Karolis Andrijauskas             </t>
  </si>
  <si>
    <t>.1998</t>
  </si>
  <si>
    <t>Men</t>
  </si>
  <si>
    <t>Women: U13, U17, U20, +U20</t>
  </si>
  <si>
    <t>Edvin Verhogljad</t>
  </si>
  <si>
    <t>XIX Albu Cup 2021</t>
  </si>
  <si>
    <t>Meeskondlik arvestus</t>
  </si>
  <si>
    <t>Arvestus  sincairi punktides</t>
  </si>
  <si>
    <t>W U13</t>
  </si>
  <si>
    <t>W U17</t>
  </si>
  <si>
    <t>W U20</t>
  </si>
  <si>
    <t>WOM</t>
  </si>
  <si>
    <t>KOKKU</t>
  </si>
  <si>
    <t>KOHT</t>
  </si>
  <si>
    <t>Vargamäe, EST</t>
  </si>
  <si>
    <t>Gintarine Saule, LIT</t>
  </si>
  <si>
    <t>x</t>
  </si>
  <si>
    <t>Degažiai, LIT</t>
  </si>
  <si>
    <t>Olustvere, EST</t>
  </si>
  <si>
    <t>Mäksa, EST</t>
  </si>
  <si>
    <t>XIX ALBU CUP PEREKONDADE ARVESTUS</t>
  </si>
  <si>
    <t>Master p.</t>
  </si>
  <si>
    <t>Jalast (Vargamäe EST)</t>
  </si>
  <si>
    <t>19x</t>
  </si>
  <si>
    <t>20x</t>
  </si>
  <si>
    <t>25x</t>
  </si>
  <si>
    <t>31x</t>
  </si>
  <si>
    <t>40x</t>
  </si>
  <si>
    <t>67x</t>
  </si>
  <si>
    <t>77x</t>
  </si>
  <si>
    <t>27x</t>
  </si>
  <si>
    <t>37x</t>
  </si>
  <si>
    <t>50x</t>
  </si>
  <si>
    <t>I</t>
  </si>
  <si>
    <t>II</t>
  </si>
  <si>
    <t>III</t>
  </si>
  <si>
    <t>51x</t>
  </si>
  <si>
    <t>85x</t>
  </si>
  <si>
    <t>100x</t>
  </si>
  <si>
    <t>Carolin Jalast</t>
  </si>
  <si>
    <t>Reinhard Rebane</t>
  </si>
  <si>
    <t>17x</t>
  </si>
  <si>
    <t>18x</t>
  </si>
  <si>
    <t>39x</t>
  </si>
  <si>
    <t>44x</t>
  </si>
  <si>
    <t>69x</t>
  </si>
  <si>
    <t>45x</t>
  </si>
  <si>
    <t>52x</t>
  </si>
  <si>
    <t>55x</t>
  </si>
  <si>
    <t>80x</t>
  </si>
  <si>
    <t>53x</t>
  </si>
  <si>
    <t>83x</t>
  </si>
  <si>
    <t>86x</t>
  </si>
  <si>
    <t>88x</t>
  </si>
  <si>
    <t>94x</t>
  </si>
  <si>
    <t>95x</t>
  </si>
  <si>
    <t>113x</t>
  </si>
  <si>
    <t>87x</t>
  </si>
  <si>
    <t>101x</t>
  </si>
  <si>
    <t>107x</t>
  </si>
  <si>
    <t>Reb. 113kg</t>
  </si>
  <si>
    <t>90x</t>
  </si>
  <si>
    <t>103x</t>
  </si>
  <si>
    <t>108x</t>
  </si>
  <si>
    <t>115x</t>
  </si>
  <si>
    <t>117x</t>
  </si>
  <si>
    <t>Susanna-Ly Ula</t>
  </si>
  <si>
    <t>118x</t>
  </si>
  <si>
    <t>145x</t>
  </si>
  <si>
    <t>120x</t>
  </si>
  <si>
    <t>130x</t>
  </si>
  <si>
    <t>135x</t>
  </si>
  <si>
    <t>146x</t>
  </si>
  <si>
    <t>167x</t>
  </si>
  <si>
    <t>Eesti rekordid</t>
  </si>
  <si>
    <t>Reb. 141kg</t>
  </si>
  <si>
    <t xml:space="preserve">Eesti rekordid U-15 </t>
  </si>
  <si>
    <t xml:space="preserve"> kk - 96kg</t>
  </si>
  <si>
    <t>Lydis (Degažiai LIT)</t>
  </si>
  <si>
    <t>P.kokku</t>
  </si>
  <si>
    <t>.+</t>
  </si>
  <si>
    <t>2020.a</t>
  </si>
  <si>
    <t>2021.a</t>
  </si>
  <si>
    <t>kk+102kg</t>
  </si>
  <si>
    <t>Tõuk 137kg; 140kg</t>
  </si>
  <si>
    <t>242kg; 250kg; 253kg</t>
  </si>
  <si>
    <t>Daniel (2010)</t>
  </si>
  <si>
    <t>Alex (2009)</t>
  </si>
  <si>
    <t>Cärolin (2012)</t>
  </si>
  <si>
    <t>Erki (2008)</t>
  </si>
  <si>
    <t>Jānis (1977)</t>
  </si>
  <si>
    <t>Uģis (2006)</t>
  </si>
  <si>
    <t>Gytis (2006)</t>
  </si>
  <si>
    <t>Matas (2000)</t>
  </si>
  <si>
    <t xml:space="preserve"> 311kg, 316kg, 321kg</t>
  </si>
  <si>
    <t>Tõuk. 170kg, 175kg, 180kg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</si>
</sst>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"/>
  </numFmts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b/>
      <sz val="16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6"/>
      <color rgb="FF00B050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6"/>
      <color theme="4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rgb="FFE38BB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>
      <alignment horizontal="center"/>
    </xf>
    <xf numFmtId="0" fontId="1" fillId="4" borderId="10" xfId="0" applyNumberFormat="1" applyFont="1" applyFill="1" applyBorder="1" applyAlignment="1" applyProtection="1">
      <alignment horizontal="center"/>
    </xf>
    <xf numFmtId="14" fontId="1" fillId="0" borderId="10" xfId="0" applyNumberFormat="1" applyFont="1" applyFill="1" applyBorder="1" applyAlignment="1" applyProtection="1">
      <alignment horizontal="center"/>
    </xf>
    <xf numFmtId="2" fontId="5" fillId="0" borderId="10" xfId="0" applyNumberFormat="1" applyFont="1" applyFill="1" applyBorder="1" applyAlignment="1" applyProtection="1">
      <alignment horizontal="center"/>
      <protection locked="0"/>
    </xf>
    <xf numFmtId="165" fontId="5" fillId="0" borderId="10" xfId="0" applyNumberFormat="1" applyFont="1" applyFill="1" applyBorder="1" applyAlignment="1" applyProtection="1">
      <alignment horizontal="center"/>
    </xf>
    <xf numFmtId="0" fontId="5" fillId="0" borderId="10" xfId="0" applyNumberFormat="1" applyFont="1" applyFill="1" applyBorder="1" applyAlignment="1" applyProtection="1">
      <alignment horizontal="center"/>
      <protection locked="0"/>
    </xf>
    <xf numFmtId="0" fontId="5" fillId="0" borderId="10" xfId="0" applyNumberFormat="1" applyFont="1" applyFill="1" applyBorder="1" applyAlignment="1" applyProtection="1">
      <alignment horizontal="center"/>
    </xf>
    <xf numFmtId="0" fontId="5" fillId="4" borderId="10" xfId="0" applyNumberFormat="1" applyFont="1" applyFill="1" applyBorder="1" applyAlignment="1" applyProtection="1">
      <alignment horizontal="center"/>
    </xf>
    <xf numFmtId="0" fontId="6" fillId="0" borderId="10" xfId="0" applyNumberFormat="1" applyFont="1" applyFill="1" applyBorder="1" applyAlignment="1" applyProtection="1">
      <alignment horizontal="center"/>
    </xf>
    <xf numFmtId="2" fontId="5" fillId="0" borderId="17" xfId="0" applyNumberFormat="1" applyFont="1" applyFill="1" applyBorder="1" applyAlignment="1" applyProtection="1">
      <alignment horizontal="center"/>
    </xf>
    <xf numFmtId="0" fontId="1" fillId="0" borderId="20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horizontal="center"/>
    </xf>
    <xf numFmtId="0" fontId="1" fillId="4" borderId="7" xfId="0" applyNumberFormat="1" applyFont="1" applyFill="1" applyBorder="1" applyAlignment="1" applyProtection="1">
      <alignment horizontal="center"/>
    </xf>
    <xf numFmtId="14" fontId="1" fillId="0" borderId="7" xfId="0" applyNumberFormat="1" applyFont="1" applyFill="1" applyBorder="1" applyAlignment="1" applyProtection="1">
      <alignment horizontal="center"/>
    </xf>
    <xf numFmtId="2" fontId="5" fillId="0" borderId="7" xfId="0" applyNumberFormat="1" applyFont="1" applyFill="1" applyBorder="1" applyAlignment="1" applyProtection="1">
      <alignment horizontal="center"/>
      <protection locked="0"/>
    </xf>
    <xf numFmtId="165" fontId="5" fillId="0" borderId="7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4" borderId="7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>
      <alignment horizontal="center"/>
    </xf>
    <xf numFmtId="2" fontId="5" fillId="0" borderId="15" xfId="0" applyNumberFormat="1" applyFont="1" applyFill="1" applyBorder="1" applyAlignment="1" applyProtection="1">
      <alignment horizontal="center"/>
    </xf>
    <xf numFmtId="0" fontId="1" fillId="0" borderId="22" xfId="0" applyNumberFormat="1" applyFont="1" applyFill="1" applyBorder="1" applyAlignment="1" applyProtection="1"/>
    <xf numFmtId="0" fontId="1" fillId="0" borderId="23" xfId="0" applyNumberFormat="1" applyFont="1" applyFill="1" applyBorder="1" applyAlignment="1" applyProtection="1">
      <alignment horizontal="center"/>
    </xf>
    <xf numFmtId="0" fontId="1" fillId="4" borderId="23" xfId="0" applyNumberFormat="1" applyFont="1" applyFill="1" applyBorder="1" applyAlignment="1" applyProtection="1">
      <alignment horizontal="center"/>
    </xf>
    <xf numFmtId="14" fontId="1" fillId="0" borderId="23" xfId="0" applyNumberFormat="1" applyFont="1" applyFill="1" applyBorder="1" applyAlignment="1" applyProtection="1">
      <alignment horizontal="center"/>
    </xf>
    <xf numFmtId="2" fontId="5" fillId="0" borderId="23" xfId="0" applyNumberFormat="1" applyFont="1" applyFill="1" applyBorder="1" applyAlignment="1" applyProtection="1">
      <alignment horizontal="center"/>
      <protection locked="0"/>
    </xf>
    <xf numFmtId="165" fontId="5" fillId="0" borderId="23" xfId="0" applyNumberFormat="1" applyFont="1" applyFill="1" applyBorder="1" applyAlignment="1" applyProtection="1">
      <alignment horizontal="center"/>
    </xf>
    <xf numFmtId="0" fontId="5" fillId="0" borderId="23" xfId="0" applyNumberFormat="1" applyFont="1" applyFill="1" applyBorder="1" applyAlignment="1" applyProtection="1">
      <alignment horizontal="center"/>
    </xf>
    <xf numFmtId="0" fontId="5" fillId="4" borderId="23" xfId="0" applyNumberFormat="1" applyFont="1" applyFill="1" applyBorder="1" applyAlignment="1" applyProtection="1">
      <alignment horizontal="center"/>
    </xf>
    <xf numFmtId="0" fontId="6" fillId="0" borderId="23" xfId="0" applyNumberFormat="1" applyFont="1" applyFill="1" applyBorder="1" applyAlignment="1" applyProtection="1">
      <alignment horizontal="center"/>
    </xf>
    <xf numFmtId="2" fontId="5" fillId="0" borderId="24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165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1" fillId="0" borderId="25" xfId="0" applyNumberFormat="1" applyFont="1" applyFill="1" applyBorder="1" applyAlignment="1" applyProtection="1"/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30" xfId="0" applyNumberFormat="1" applyFont="1" applyFill="1" applyBorder="1" applyAlignment="1" applyProtection="1">
      <alignment horizontal="center"/>
    </xf>
    <xf numFmtId="0" fontId="1" fillId="5" borderId="31" xfId="0" applyNumberFormat="1" applyFont="1" applyFill="1" applyBorder="1" applyAlignment="1" applyProtection="1"/>
    <xf numFmtId="0" fontId="1" fillId="0" borderId="34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/>
    </xf>
    <xf numFmtId="0" fontId="1" fillId="7" borderId="20" xfId="0" applyNumberFormat="1" applyFont="1" applyFill="1" applyBorder="1" applyAlignment="1" applyProtection="1"/>
    <xf numFmtId="0" fontId="1" fillId="7" borderId="13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14" fontId="1" fillId="7" borderId="7" xfId="0" applyNumberFormat="1" applyFont="1" applyFill="1" applyBorder="1" applyAlignment="1" applyProtection="1">
      <alignment horizontal="center"/>
    </xf>
    <xf numFmtId="0" fontId="5" fillId="7" borderId="7" xfId="0" applyNumberFormat="1" applyFont="1" applyFill="1" applyBorder="1" applyAlignment="1" applyProtection="1">
      <alignment horizontal="center"/>
    </xf>
    <xf numFmtId="2" fontId="2" fillId="7" borderId="7" xfId="0" applyNumberFormat="1" applyFont="1" applyFill="1" applyBorder="1" applyAlignment="1" applyProtection="1">
      <alignment horizontal="center"/>
      <protection locked="0"/>
    </xf>
    <xf numFmtId="165" fontId="5" fillId="7" borderId="7" xfId="0" applyNumberFormat="1" applyFont="1" applyFill="1" applyBorder="1" applyAlignment="1" applyProtection="1">
      <alignment horizontal="center"/>
    </xf>
    <xf numFmtId="0" fontId="5" fillId="7" borderId="7" xfId="0" applyNumberFormat="1" applyFont="1" applyFill="1" applyBorder="1" applyAlignment="1" applyProtection="1">
      <alignment horizontal="center"/>
      <protection locked="0"/>
    </xf>
    <xf numFmtId="0" fontId="6" fillId="7" borderId="7" xfId="0" applyNumberFormat="1" applyFont="1" applyFill="1" applyBorder="1" applyAlignment="1" applyProtection="1">
      <alignment horizontal="center"/>
    </xf>
    <xf numFmtId="2" fontId="5" fillId="7" borderId="15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1" fillId="5" borderId="35" xfId="0" applyNumberFormat="1" applyFont="1" applyFill="1" applyBorder="1" applyAlignment="1" applyProtection="1"/>
    <xf numFmtId="0" fontId="1" fillId="8" borderId="0" xfId="0" applyNumberFormat="1" applyFont="1" applyFill="1" applyBorder="1" applyAlignment="1" applyProtection="1">
      <alignment horizontal="center"/>
    </xf>
    <xf numFmtId="14" fontId="5" fillId="0" borderId="7" xfId="0" applyNumberFormat="1" applyFont="1" applyFill="1" applyBorder="1" applyAlignment="1" applyProtection="1">
      <alignment horizontal="center"/>
    </xf>
    <xf numFmtId="0" fontId="0" fillId="0" borderId="7" xfId="0" applyBorder="1"/>
    <xf numFmtId="0" fontId="10" fillId="0" borderId="0" xfId="0" applyFont="1"/>
    <xf numFmtId="0" fontId="10" fillId="0" borderId="0" xfId="0" applyFont="1" applyBorder="1"/>
    <xf numFmtId="0" fontId="11" fillId="0" borderId="7" xfId="0" applyFont="1" applyBorder="1"/>
    <xf numFmtId="0" fontId="11" fillId="0" borderId="0" xfId="0" applyFont="1"/>
    <xf numFmtId="2" fontId="10" fillId="0" borderId="0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4" fontId="10" fillId="0" borderId="0" xfId="0" applyNumberFormat="1" applyFont="1" applyBorder="1" applyAlignment="1">
      <alignment horizontal="left"/>
    </xf>
    <xf numFmtId="14" fontId="11" fillId="0" borderId="7" xfId="0" applyNumberFormat="1" applyFont="1" applyBorder="1" applyAlignment="1">
      <alignment horizontal="left"/>
    </xf>
    <xf numFmtId="14" fontId="0" fillId="0" borderId="7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0" fontId="1" fillId="4" borderId="7" xfId="0" applyNumberFormat="1" applyFont="1" applyFill="1" applyBorder="1" applyAlignment="1" applyProtection="1">
      <alignment horizontal="left"/>
    </xf>
    <xf numFmtId="0" fontId="1" fillId="4" borderId="10" xfId="0" applyNumberFormat="1" applyFont="1" applyFill="1" applyBorder="1" applyAlignment="1" applyProtection="1">
      <alignment horizontal="left"/>
    </xf>
    <xf numFmtId="0" fontId="5" fillId="4" borderId="7" xfId="0" applyNumberFormat="1" applyFont="1" applyFill="1" applyBorder="1" applyAlignment="1" applyProtection="1">
      <alignment horizontal="left"/>
    </xf>
    <xf numFmtId="0" fontId="1" fillId="4" borderId="23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/>
    <xf numFmtId="0" fontId="8" fillId="0" borderId="36" xfId="0" applyFont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2" fontId="8" fillId="0" borderId="7" xfId="0" applyNumberFormat="1" applyFont="1" applyBorder="1" applyAlignment="1">
      <alignment horizontal="center"/>
    </xf>
    <xf numFmtId="0" fontId="13" fillId="0" borderId="38" xfId="0" applyFont="1" applyBorder="1" applyAlignment="1">
      <alignment horizontal="left"/>
    </xf>
    <xf numFmtId="2" fontId="8" fillId="0" borderId="38" xfId="0" applyNumberFormat="1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2" fontId="8" fillId="0" borderId="9" xfId="0" applyNumberFormat="1" applyFont="1" applyBorder="1" applyAlignment="1">
      <alignment horizontal="center"/>
    </xf>
    <xf numFmtId="0" fontId="13" fillId="0" borderId="23" xfId="0" applyFont="1" applyBorder="1" applyAlignment="1">
      <alignment horizontal="left"/>
    </xf>
    <xf numFmtId="2" fontId="13" fillId="0" borderId="23" xfId="0" applyNumberFormat="1" applyFont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0" fontId="2" fillId="0" borderId="7" xfId="0" applyFont="1" applyBorder="1"/>
    <xf numFmtId="0" fontId="1" fillId="0" borderId="7" xfId="0" applyFont="1" applyBorder="1"/>
    <xf numFmtId="0" fontId="12" fillId="0" borderId="7" xfId="0" applyFont="1" applyBorder="1"/>
    <xf numFmtId="0" fontId="2" fillId="0" borderId="7" xfId="0" applyFont="1" applyBorder="1" applyAlignment="1">
      <alignment horizontal="center"/>
    </xf>
    <xf numFmtId="0" fontId="1" fillId="9" borderId="7" xfId="0" applyNumberFormat="1" applyFont="1" applyFill="1" applyBorder="1" applyAlignment="1" applyProtection="1">
      <alignment horizontal="center"/>
      <protection locked="0"/>
    </xf>
    <xf numFmtId="0" fontId="1" fillId="9" borderId="10" xfId="0" applyNumberFormat="1" applyFont="1" applyFill="1" applyBorder="1" applyAlignment="1" applyProtection="1">
      <alignment horizontal="center"/>
      <protection locked="0"/>
    </xf>
    <xf numFmtId="0" fontId="1" fillId="9" borderId="10" xfId="0" applyNumberFormat="1" applyFont="1" applyFill="1" applyBorder="1" applyAlignment="1" applyProtection="1">
      <alignment horizontal="center"/>
    </xf>
    <xf numFmtId="0" fontId="5" fillId="4" borderId="7" xfId="0" applyNumberFormat="1" applyFont="1" applyFill="1" applyBorder="1" applyAlignment="1" applyProtection="1">
      <alignment horizontal="center"/>
      <protection locked="0"/>
    </xf>
    <xf numFmtId="0" fontId="1" fillId="9" borderId="7" xfId="0" applyNumberFormat="1" applyFont="1" applyFill="1" applyBorder="1" applyAlignment="1" applyProtection="1">
      <alignment horizontal="center"/>
    </xf>
    <xf numFmtId="0" fontId="5" fillId="4" borderId="10" xfId="0" applyNumberFormat="1" applyFont="1" applyFill="1" applyBorder="1" applyAlignment="1" applyProtection="1">
      <alignment horizontal="center"/>
      <protection locked="0"/>
    </xf>
    <xf numFmtId="0" fontId="1" fillId="4" borderId="7" xfId="0" applyNumberFormat="1" applyFont="1" applyFill="1" applyBorder="1" applyAlignment="1" applyProtection="1">
      <alignment horizontal="center"/>
      <protection locked="0"/>
    </xf>
    <xf numFmtId="0" fontId="5" fillId="10" borderId="7" xfId="0" applyNumberFormat="1" applyFont="1" applyFill="1" applyBorder="1" applyAlignment="1" applyProtection="1">
      <alignment horizontal="center"/>
    </xf>
    <xf numFmtId="0" fontId="5" fillId="10" borderId="7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1" fillId="9" borderId="23" xfId="0" applyNumberFormat="1" applyFont="1" applyFill="1" applyBorder="1" applyAlignment="1" applyProtection="1">
      <alignment horizontal="center"/>
    </xf>
    <xf numFmtId="0" fontId="5" fillId="4" borderId="23" xfId="0" applyNumberFormat="1" applyFont="1" applyFill="1" applyBorder="1" applyAlignment="1" applyProtection="1">
      <alignment horizontal="center"/>
      <protection locked="0"/>
    </xf>
    <xf numFmtId="0" fontId="1" fillId="10" borderId="7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14" fillId="0" borderId="15" xfId="0" applyNumberFormat="1" applyFont="1" applyFill="1" applyBorder="1" applyAlignment="1">
      <alignment horizontal="center"/>
    </xf>
    <xf numFmtId="0" fontId="15" fillId="0" borderId="15" xfId="0" applyNumberFormat="1" applyFont="1" applyFill="1" applyBorder="1" applyAlignment="1">
      <alignment horizontal="center"/>
    </xf>
    <xf numFmtId="0" fontId="13" fillId="0" borderId="15" xfId="0" applyNumberFormat="1" applyFont="1" applyBorder="1" applyAlignment="1">
      <alignment horizontal="center"/>
    </xf>
    <xf numFmtId="0" fontId="13" fillId="0" borderId="39" xfId="0" applyNumberFormat="1" applyFont="1" applyBorder="1" applyAlignment="1">
      <alignment horizontal="center"/>
    </xf>
    <xf numFmtId="0" fontId="17" fillId="0" borderId="15" xfId="0" applyNumberFormat="1" applyFont="1" applyBorder="1" applyAlignment="1">
      <alignment horizontal="center"/>
    </xf>
    <xf numFmtId="0" fontId="0" fillId="0" borderId="7" xfId="0" applyFill="1" applyBorder="1"/>
    <xf numFmtId="0" fontId="16" fillId="0" borderId="7" xfId="0" applyFont="1" applyFill="1" applyBorder="1"/>
    <xf numFmtId="14" fontId="16" fillId="0" borderId="7" xfId="0" applyNumberFormat="1" applyFont="1" applyBorder="1" applyAlignment="1">
      <alignment horizontal="left"/>
    </xf>
    <xf numFmtId="0" fontId="16" fillId="0" borderId="7" xfId="0" applyFont="1" applyBorder="1"/>
    <xf numFmtId="2" fontId="16" fillId="0" borderId="7" xfId="0" applyNumberFormat="1" applyFont="1" applyBorder="1" applyAlignment="1">
      <alignment horizontal="center"/>
    </xf>
    <xf numFmtId="0" fontId="12" fillId="0" borderId="0" xfId="0" applyFont="1"/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right"/>
    </xf>
    <xf numFmtId="49" fontId="2" fillId="6" borderId="33" xfId="0" applyNumberFormat="1" applyFont="1" applyFill="1" applyBorder="1" applyAlignment="1" applyProtection="1">
      <alignment horizontal="center"/>
    </xf>
    <xf numFmtId="49" fontId="2" fillId="6" borderId="32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14" fontId="9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2" fontId="3" fillId="0" borderId="16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3" fillId="0" borderId="9" xfId="0" applyNumberFormat="1" applyFont="1" applyFill="1" applyBorder="1" applyAlignment="1" applyProtection="1">
      <alignment horizontal="center" vertical="center" wrapText="1"/>
    </xf>
    <xf numFmtId="2" fontId="3" fillId="0" borderId="10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49" fontId="2" fillId="3" borderId="11" xfId="0" applyNumberFormat="1" applyFont="1" applyFill="1" applyBorder="1" applyAlignment="1" applyProtection="1">
      <alignment horizontal="center"/>
    </xf>
    <xf numFmtId="49" fontId="2" fillId="3" borderId="8" xfId="0" applyNumberFormat="1" applyFont="1" applyFill="1" applyBorder="1" applyAlignment="1" applyProtection="1">
      <alignment horizontal="center"/>
    </xf>
    <xf numFmtId="49" fontId="2" fillId="3" borderId="19" xfId="0" applyNumberFormat="1" applyFont="1" applyFill="1" applyBorder="1" applyAlignment="1" applyProtection="1">
      <alignment horizontal="center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2" fontId="3" fillId="0" borderId="28" xfId="0" applyNumberFormat="1" applyFont="1" applyFill="1" applyBorder="1" applyAlignment="1" applyProtection="1">
      <alignment horizontal="center" vertical="center" wrapText="1"/>
    </xf>
    <xf numFmtId="164" fontId="3" fillId="0" borderId="28" xfId="0" applyNumberFormat="1" applyFont="1" applyFill="1" applyBorder="1" applyAlignment="1" applyProtection="1">
      <alignment horizontal="center" vertical="center" wrapText="1"/>
    </xf>
    <xf numFmtId="2" fontId="3" fillId="0" borderId="29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4" fillId="0" borderId="28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2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left"/>
    </xf>
    <xf numFmtId="2" fontId="2" fillId="0" borderId="0" xfId="0" applyNumberFormat="1" applyFont="1" applyFill="1" applyBorder="1" applyAlignment="1" applyProtection="1"/>
    <xf numFmtId="0" fontId="1" fillId="11" borderId="0" xfId="0" applyNumberFormat="1" applyFont="1" applyFill="1" applyBorder="1" applyAlignment="1" applyProtection="1">
      <alignment horizontal="center"/>
    </xf>
    <xf numFmtId="2" fontId="5" fillId="11" borderId="0" xfId="0" applyNumberFormat="1" applyFont="1" applyFill="1" applyBorder="1" applyAlignment="1" applyProtection="1"/>
    <xf numFmtId="2" fontId="5" fillId="0" borderId="0" xfId="0" applyNumberFormat="1" applyFont="1" applyFill="1" applyBorder="1" applyAlignment="1" applyProtection="1"/>
    <xf numFmtId="2" fontId="0" fillId="0" borderId="0" xfId="0" applyNumberFormat="1" applyAlignment="1"/>
    <xf numFmtId="0" fontId="0" fillId="0" borderId="0" xfId="0" applyAlignment="1"/>
    <xf numFmtId="0" fontId="1" fillId="11" borderId="0" xfId="0" applyNumberFormat="1" applyFont="1" applyFill="1" applyBorder="1" applyAlignment="1" applyProtection="1"/>
    <xf numFmtId="0" fontId="1" fillId="12" borderId="0" xfId="0" applyNumberFormat="1" applyFont="1" applyFill="1" applyBorder="1" applyAlignment="1" applyProtection="1">
      <alignment horizontal="center"/>
    </xf>
    <xf numFmtId="2" fontId="5" fillId="12" borderId="0" xfId="0" applyNumberFormat="1" applyFont="1" applyFill="1" applyBorder="1" applyAlignment="1" applyProtection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8"/>
  <sheetViews>
    <sheetView tabSelected="1" topLeftCell="A7" zoomScale="92" zoomScaleNormal="92" workbookViewId="0">
      <selection activeCell="U114" sqref="U114"/>
    </sheetView>
  </sheetViews>
  <sheetFormatPr defaultRowHeight="15" x14ac:dyDescent="0.25"/>
  <cols>
    <col min="1" max="1" width="3.85546875" customWidth="1"/>
    <col min="2" max="2" width="4.42578125" customWidth="1"/>
    <col min="3" max="3" width="21.42578125" customWidth="1"/>
    <col min="4" max="4" width="10.85546875" customWidth="1"/>
    <col min="5" max="5" width="13.5703125" customWidth="1"/>
    <col min="6" max="7" width="8.140625" customWidth="1"/>
    <col min="8" max="11" width="6.7109375" customWidth="1"/>
    <col min="12" max="12" width="6.85546875" customWidth="1"/>
    <col min="13" max="13" width="6.7109375" customWidth="1"/>
    <col min="14" max="15" width="7.5703125" customWidth="1"/>
    <col min="16" max="16" width="7" customWidth="1"/>
    <col min="17" max="17" width="5.85546875" customWidth="1"/>
    <col min="18" max="18" width="7.7109375" style="186" customWidth="1"/>
  </cols>
  <sheetData>
    <row r="1" spans="1:18" ht="18" x14ac:dyDescent="0.25">
      <c r="A1" s="1"/>
      <c r="B1" s="153" t="s">
        <v>75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</row>
    <row r="2" spans="1:18" ht="15.75" x14ac:dyDescent="0.25">
      <c r="A2" s="1"/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8" x14ac:dyDescent="0.25">
      <c r="A3" s="1"/>
      <c r="B3" s="155" t="s">
        <v>76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</row>
    <row r="4" spans="1:18" x14ac:dyDescent="0.25">
      <c r="A4" s="1"/>
      <c r="B4" s="4"/>
      <c r="C4" s="4" t="s">
        <v>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87"/>
    </row>
    <row r="5" spans="1:18" x14ac:dyDescent="0.25">
      <c r="A5" s="1"/>
      <c r="B5" s="4"/>
      <c r="C5" s="4" t="s">
        <v>108</v>
      </c>
      <c r="D5" s="4"/>
      <c r="E5" s="4"/>
      <c r="F5" s="4"/>
      <c r="G5" s="4"/>
      <c r="H5" s="4" t="s">
        <v>2</v>
      </c>
      <c r="I5" s="4"/>
      <c r="J5" s="4"/>
      <c r="K5" s="4"/>
      <c r="L5" s="4" t="s">
        <v>104</v>
      </c>
      <c r="M5" s="4"/>
      <c r="N5" s="4" t="s">
        <v>105</v>
      </c>
      <c r="O5" s="4"/>
      <c r="P5" s="4"/>
      <c r="Q5" s="4"/>
      <c r="R5" s="187"/>
    </row>
    <row r="6" spans="1:18" ht="15.75" thickBot="1" x14ac:dyDescent="0.3">
      <c r="A6" s="1"/>
      <c r="B6" s="5"/>
      <c r="C6" s="4"/>
      <c r="D6" s="1"/>
      <c r="E6" s="6"/>
      <c r="F6" s="7"/>
      <c r="G6" s="5"/>
      <c r="H6" s="5"/>
      <c r="I6" s="5"/>
      <c r="J6" s="5"/>
      <c r="K6" s="5"/>
      <c r="L6" s="8"/>
      <c r="M6" s="8"/>
      <c r="N6" s="9"/>
      <c r="O6" s="10"/>
      <c r="P6" s="10"/>
      <c r="Q6" s="11"/>
      <c r="R6" s="188"/>
    </row>
    <row r="7" spans="1:18" x14ac:dyDescent="0.25">
      <c r="A7" s="12"/>
      <c r="B7" s="156" t="s">
        <v>3</v>
      </c>
      <c r="C7" s="156"/>
      <c r="D7" s="156"/>
      <c r="E7" s="156"/>
      <c r="F7" s="156"/>
      <c r="G7" s="157"/>
      <c r="H7" s="158" t="s">
        <v>4</v>
      </c>
      <c r="I7" s="156"/>
      <c r="J7" s="156"/>
      <c r="K7" s="156"/>
      <c r="L7" s="156"/>
      <c r="M7" s="157"/>
      <c r="N7" s="158" t="s">
        <v>5</v>
      </c>
      <c r="O7" s="156"/>
      <c r="P7" s="156"/>
      <c r="Q7" s="156"/>
      <c r="R7" s="159"/>
    </row>
    <row r="8" spans="1:18" x14ac:dyDescent="0.25">
      <c r="A8" s="13" t="s">
        <v>6</v>
      </c>
      <c r="B8" s="169" t="s">
        <v>7</v>
      </c>
      <c r="C8" s="169" t="s">
        <v>8</v>
      </c>
      <c r="D8" s="169" t="s">
        <v>9</v>
      </c>
      <c r="E8" s="169" t="s">
        <v>10</v>
      </c>
      <c r="F8" s="171" t="s">
        <v>11</v>
      </c>
      <c r="G8" s="173" t="s">
        <v>12</v>
      </c>
      <c r="H8" s="162" t="s">
        <v>13</v>
      </c>
      <c r="I8" s="163"/>
      <c r="J8" s="164"/>
      <c r="K8" s="162" t="s">
        <v>14</v>
      </c>
      <c r="L8" s="163"/>
      <c r="M8" s="164"/>
      <c r="N8" s="165" t="s">
        <v>15</v>
      </c>
      <c r="O8" s="165" t="s">
        <v>16</v>
      </c>
      <c r="P8" s="165" t="s">
        <v>17</v>
      </c>
      <c r="Q8" s="167" t="s">
        <v>18</v>
      </c>
      <c r="R8" s="160" t="s">
        <v>19</v>
      </c>
    </row>
    <row r="9" spans="1:18" ht="15.75" thickBot="1" x14ac:dyDescent="0.3">
      <c r="A9" s="15" t="s">
        <v>20</v>
      </c>
      <c r="B9" s="170"/>
      <c r="C9" s="170"/>
      <c r="D9" s="170"/>
      <c r="E9" s="170"/>
      <c r="F9" s="172"/>
      <c r="G9" s="174"/>
      <c r="H9" s="14">
        <v>1</v>
      </c>
      <c r="I9" s="14">
        <v>2</v>
      </c>
      <c r="J9" s="14">
        <v>3</v>
      </c>
      <c r="K9" s="14">
        <v>1</v>
      </c>
      <c r="L9" s="14">
        <v>2</v>
      </c>
      <c r="M9" s="14">
        <v>3</v>
      </c>
      <c r="N9" s="166"/>
      <c r="O9" s="166"/>
      <c r="P9" s="166"/>
      <c r="Q9" s="168"/>
      <c r="R9" s="161"/>
    </row>
    <row r="10" spans="1:18" ht="15.75" thickBot="1" x14ac:dyDescent="0.3">
      <c r="A10" s="60"/>
      <c r="B10" s="151" t="s">
        <v>42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2"/>
    </row>
    <row r="11" spans="1:18" ht="15.75" thickBot="1" x14ac:dyDescent="0.3">
      <c r="A11" s="60"/>
      <c r="B11" s="151" t="s">
        <v>62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2"/>
    </row>
    <row r="12" spans="1:18" x14ac:dyDescent="0.25">
      <c r="A12" s="17">
        <v>4</v>
      </c>
      <c r="B12" s="61">
        <v>1</v>
      </c>
      <c r="C12" s="95" t="s">
        <v>43</v>
      </c>
      <c r="D12" s="20">
        <v>40442</v>
      </c>
      <c r="E12" s="24" t="s">
        <v>22</v>
      </c>
      <c r="F12" s="21">
        <v>30.9</v>
      </c>
      <c r="G12" s="22">
        <f>POWER(10,(0.75194503*(LOG10(F12/175.508)*LOG10(F12/175.508))))</f>
        <v>2.6784073781576283</v>
      </c>
      <c r="H12" s="19">
        <v>29</v>
      </c>
      <c r="I12" s="120" t="s">
        <v>161</v>
      </c>
      <c r="J12" s="121" t="s">
        <v>161</v>
      </c>
      <c r="K12" s="121" t="s">
        <v>166</v>
      </c>
      <c r="L12" s="124">
        <v>37</v>
      </c>
      <c r="M12" s="124">
        <v>39</v>
      </c>
      <c r="N12" s="24">
        <f>MAX(H12:J12)</f>
        <v>29</v>
      </c>
      <c r="O12" s="24">
        <f>MAX(K12:M12)</f>
        <v>39</v>
      </c>
      <c r="P12" s="25">
        <f>N12+O12</f>
        <v>68</v>
      </c>
      <c r="Q12" s="26" t="s">
        <v>168</v>
      </c>
      <c r="R12" s="27">
        <f>P12*G12</f>
        <v>182.13170171471873</v>
      </c>
    </row>
    <row r="13" spans="1:18" x14ac:dyDescent="0.25">
      <c r="A13" s="28">
        <v>64</v>
      </c>
      <c r="B13" s="62">
        <v>2</v>
      </c>
      <c r="C13" s="94" t="s">
        <v>77</v>
      </c>
      <c r="D13" s="31">
        <v>40238</v>
      </c>
      <c r="E13" s="34" t="s">
        <v>72</v>
      </c>
      <c r="F13" s="32">
        <v>74</v>
      </c>
      <c r="G13" s="33">
        <f>POWER(10,(0.75194503*(LOG10(F13/175.508)*LOG10(F13/175.508))))</f>
        <v>1.2757895536210728</v>
      </c>
      <c r="H13" s="30">
        <v>35</v>
      </c>
      <c r="I13" s="122">
        <v>37</v>
      </c>
      <c r="J13" s="123" t="s">
        <v>162</v>
      </c>
      <c r="K13" s="30">
        <v>47</v>
      </c>
      <c r="L13" s="122">
        <v>50</v>
      </c>
      <c r="M13" s="119" t="s">
        <v>171</v>
      </c>
      <c r="N13" s="34">
        <f>MAX(H13:J13)</f>
        <v>37</v>
      </c>
      <c r="O13" s="34">
        <f>MAX(K13:M13)</f>
        <v>50</v>
      </c>
      <c r="P13" s="35">
        <f>N13+O13</f>
        <v>87</v>
      </c>
      <c r="Q13" s="36" t="s">
        <v>169</v>
      </c>
      <c r="R13" s="37">
        <f>P13*G13</f>
        <v>110.99369116503334</v>
      </c>
    </row>
    <row r="14" spans="1:18" ht="14.45" x14ac:dyDescent="0.3">
      <c r="A14" s="28">
        <v>39</v>
      </c>
      <c r="B14" s="62">
        <v>3</v>
      </c>
      <c r="C14" s="94" t="s">
        <v>132</v>
      </c>
      <c r="D14" s="31" t="s">
        <v>133</v>
      </c>
      <c r="E14" s="34" t="s">
        <v>131</v>
      </c>
      <c r="F14" s="32">
        <v>43.5</v>
      </c>
      <c r="G14" s="33">
        <f>POWER(10,(0.75194503*(LOG10(F14/175.508)*LOG10(F14/175.508))))</f>
        <v>1.8878436464592403</v>
      </c>
      <c r="H14" s="30">
        <v>17</v>
      </c>
      <c r="I14" s="119" t="s">
        <v>158</v>
      </c>
      <c r="J14" s="35">
        <v>19</v>
      </c>
      <c r="K14" s="30">
        <v>22</v>
      </c>
      <c r="L14" s="122">
        <v>25</v>
      </c>
      <c r="M14" s="119" t="s">
        <v>165</v>
      </c>
      <c r="N14" s="34">
        <f>MAX(H14:J14)</f>
        <v>19</v>
      </c>
      <c r="O14" s="34">
        <f>MAX(K14:M14)</f>
        <v>25</v>
      </c>
      <c r="P14" s="35">
        <f>N14+O14</f>
        <v>44</v>
      </c>
      <c r="Q14" s="36">
        <v>4</v>
      </c>
      <c r="R14" s="37">
        <f>P14*G14</f>
        <v>83.06512044420657</v>
      </c>
    </row>
    <row r="15" spans="1:18" thickBot="1" x14ac:dyDescent="0.35">
      <c r="A15" s="28">
        <v>33</v>
      </c>
      <c r="B15" s="62">
        <v>4</v>
      </c>
      <c r="C15" s="94" t="s">
        <v>134</v>
      </c>
      <c r="D15" s="31" t="s">
        <v>133</v>
      </c>
      <c r="E15" s="29" t="s">
        <v>131</v>
      </c>
      <c r="F15" s="32">
        <v>41.8</v>
      </c>
      <c r="G15" s="33">
        <f>POWER(10,(0.75194503*(LOG10(F15/175.508)*LOG10(F15/175.508))))</f>
        <v>1.9586855063921762</v>
      </c>
      <c r="H15" s="30">
        <v>20</v>
      </c>
      <c r="I15" s="122">
        <v>23</v>
      </c>
      <c r="J15" s="123" t="s">
        <v>160</v>
      </c>
      <c r="K15" s="123" t="s">
        <v>165</v>
      </c>
      <c r="L15" s="122">
        <v>27</v>
      </c>
      <c r="M15" s="122">
        <v>30</v>
      </c>
      <c r="N15" s="34">
        <f>MAX(H15:J15)</f>
        <v>23</v>
      </c>
      <c r="O15" s="34">
        <f>MAX(K15:M15)</f>
        <v>30</v>
      </c>
      <c r="P15" s="35">
        <f>N15+O15</f>
        <v>53</v>
      </c>
      <c r="Q15" s="36" t="s">
        <v>170</v>
      </c>
      <c r="R15" s="37">
        <f>P15*G15</f>
        <v>103.81033183878534</v>
      </c>
    </row>
    <row r="16" spans="1:18" ht="15.75" thickBot="1" x14ac:dyDescent="0.3">
      <c r="A16" s="60"/>
      <c r="B16" s="151" t="s">
        <v>63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2"/>
    </row>
    <row r="17" spans="1:18" x14ac:dyDescent="0.25">
      <c r="A17" s="28">
        <v>45</v>
      </c>
      <c r="B17" s="29">
        <v>1</v>
      </c>
      <c r="C17" s="30" t="s">
        <v>78</v>
      </c>
      <c r="D17" s="31">
        <v>39597</v>
      </c>
      <c r="E17" s="29" t="s">
        <v>22</v>
      </c>
      <c r="F17" s="32">
        <v>47.9</v>
      </c>
      <c r="G17" s="33">
        <f>POWER(10,(0.783497476*(LOG10(F17/153.655)*LOG10(F17/153.655))))</f>
        <v>1.5877094950361981</v>
      </c>
      <c r="H17" s="30">
        <v>32</v>
      </c>
      <c r="I17" s="122">
        <v>35</v>
      </c>
      <c r="J17" s="35">
        <v>37</v>
      </c>
      <c r="K17" s="30">
        <v>42</v>
      </c>
      <c r="L17" s="122">
        <v>46</v>
      </c>
      <c r="M17" s="119" t="s">
        <v>167</v>
      </c>
      <c r="N17" s="34">
        <f>MAX(H17:J17)</f>
        <v>37</v>
      </c>
      <c r="O17" s="34">
        <f>MAX(K17:M17)</f>
        <v>46</v>
      </c>
      <c r="P17" s="35">
        <f>N17+O17</f>
        <v>83</v>
      </c>
      <c r="Q17" s="36" t="s">
        <v>169</v>
      </c>
      <c r="R17" s="37">
        <f>P17*G17</f>
        <v>131.77988808800444</v>
      </c>
    </row>
    <row r="18" spans="1:18" x14ac:dyDescent="0.25">
      <c r="A18" s="17">
        <v>99</v>
      </c>
      <c r="B18" s="18">
        <v>2</v>
      </c>
      <c r="C18" s="19" t="s">
        <v>45</v>
      </c>
      <c r="D18" s="20">
        <v>39960</v>
      </c>
      <c r="E18" s="18" t="s">
        <v>22</v>
      </c>
      <c r="F18" s="21">
        <v>50.7</v>
      </c>
      <c r="G18" s="22">
        <f>POWER(10,(0.783497476*(LOG10(F18/153.655)*LOG10(F18/153.655))))</f>
        <v>1.5194172292511872</v>
      </c>
      <c r="H18" s="19">
        <v>18</v>
      </c>
      <c r="I18" s="120" t="s">
        <v>159</v>
      </c>
      <c r="J18" s="121" t="s">
        <v>159</v>
      </c>
      <c r="K18" s="19">
        <v>22</v>
      </c>
      <c r="L18" s="124">
        <v>25</v>
      </c>
      <c r="M18" s="120" t="s">
        <v>165</v>
      </c>
      <c r="N18" s="24">
        <f>MAX(H18:J18)</f>
        <v>18</v>
      </c>
      <c r="O18" s="24">
        <f>MAX(K18:M18)</f>
        <v>25</v>
      </c>
      <c r="P18" s="25">
        <f>N18+O18</f>
        <v>43</v>
      </c>
      <c r="Q18" s="26" t="s">
        <v>170</v>
      </c>
      <c r="R18" s="27">
        <f>P18*G18</f>
        <v>65.334940857801044</v>
      </c>
    </row>
    <row r="19" spans="1:18" ht="15.75" thickBot="1" x14ac:dyDescent="0.3">
      <c r="A19" s="28">
        <v>14</v>
      </c>
      <c r="B19" s="29">
        <v>3</v>
      </c>
      <c r="C19" s="35" t="s">
        <v>79</v>
      </c>
      <c r="D19" s="31">
        <v>39662</v>
      </c>
      <c r="E19" s="34" t="s">
        <v>51</v>
      </c>
      <c r="F19" s="32">
        <v>43.4</v>
      </c>
      <c r="G19" s="33">
        <f>POWER(10,(0.783497476*(LOG10(F19/153.655)*LOG10(F19/153.655))))</f>
        <v>1.7226455764596484</v>
      </c>
      <c r="H19" s="30">
        <v>35</v>
      </c>
      <c r="I19" s="122">
        <v>38</v>
      </c>
      <c r="J19" s="123" t="s">
        <v>162</v>
      </c>
      <c r="K19" s="30">
        <v>45</v>
      </c>
      <c r="L19" s="122">
        <v>47</v>
      </c>
      <c r="M19" s="122">
        <v>49</v>
      </c>
      <c r="N19" s="34">
        <f>MAX(H19:J19)</f>
        <v>38</v>
      </c>
      <c r="O19" s="34">
        <f>MAX(K19:M19)</f>
        <v>49</v>
      </c>
      <c r="P19" s="35">
        <f>N19+O19</f>
        <v>87</v>
      </c>
      <c r="Q19" s="36" t="s">
        <v>168</v>
      </c>
      <c r="R19" s="37">
        <f>P19*G19</f>
        <v>149.87016515198943</v>
      </c>
    </row>
    <row r="20" spans="1:18" thickBot="1" x14ac:dyDescent="0.35">
      <c r="A20" s="60"/>
      <c r="B20" s="151" t="s">
        <v>82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2"/>
    </row>
    <row r="21" spans="1:18" x14ac:dyDescent="0.25">
      <c r="A21" s="17">
        <v>25</v>
      </c>
      <c r="B21" s="61">
        <v>1</v>
      </c>
      <c r="C21" s="19" t="s">
        <v>54</v>
      </c>
      <c r="D21" s="20">
        <v>39270</v>
      </c>
      <c r="E21" s="24" t="s">
        <v>22</v>
      </c>
      <c r="F21" s="21">
        <v>73.2</v>
      </c>
      <c r="G21" s="22">
        <f>POWER(10,(0.75194503*(LOG10(F21/175.508)*LOG10(F21/175.508))))</f>
        <v>1.2836851194544838</v>
      </c>
      <c r="H21" s="19">
        <v>60</v>
      </c>
      <c r="I21" s="124">
        <v>64</v>
      </c>
      <c r="J21" s="121" t="s">
        <v>163</v>
      </c>
      <c r="K21" s="19">
        <v>80</v>
      </c>
      <c r="L21" s="120" t="s">
        <v>172</v>
      </c>
      <c r="M21" s="120" t="s">
        <v>172</v>
      </c>
      <c r="N21" s="24">
        <f t="shared" ref="N21:N25" si="0">MAX(H21:J21)</f>
        <v>64</v>
      </c>
      <c r="O21" s="24">
        <f t="shared" ref="O21:O25" si="1">MAX(K21:M21)</f>
        <v>80</v>
      </c>
      <c r="P21" s="25">
        <f t="shared" ref="P21:P25" si="2">N21+O21</f>
        <v>144</v>
      </c>
      <c r="Q21" s="26">
        <v>4</v>
      </c>
      <c r="R21" s="27">
        <f t="shared" ref="R21:R25" si="3">P21*G21</f>
        <v>184.85065720144567</v>
      </c>
    </row>
    <row r="22" spans="1:18" x14ac:dyDescent="0.25">
      <c r="A22" s="28">
        <v>62</v>
      </c>
      <c r="B22" s="62">
        <v>2</v>
      </c>
      <c r="C22" s="30" t="s">
        <v>83</v>
      </c>
      <c r="D22" s="31">
        <v>39051</v>
      </c>
      <c r="E22" s="34" t="s">
        <v>72</v>
      </c>
      <c r="F22" s="32">
        <v>98.6</v>
      </c>
      <c r="G22" s="33">
        <f>POWER(10,(0.75194503*(LOG10(F22/175.508)*LOG10(F22/175.508))))</f>
        <v>1.1146912866695267</v>
      </c>
      <c r="H22" s="30">
        <v>70</v>
      </c>
      <c r="I22" s="122">
        <v>75</v>
      </c>
      <c r="J22" s="123" t="s">
        <v>164</v>
      </c>
      <c r="K22" s="30">
        <v>93</v>
      </c>
      <c r="L22" s="122">
        <v>98</v>
      </c>
      <c r="M22" s="125">
        <v>100</v>
      </c>
      <c r="N22" s="34">
        <f t="shared" si="0"/>
        <v>75</v>
      </c>
      <c r="O22" s="34">
        <f t="shared" si="1"/>
        <v>100</v>
      </c>
      <c r="P22" s="35">
        <f t="shared" si="2"/>
        <v>175</v>
      </c>
      <c r="Q22" s="36" t="s">
        <v>169</v>
      </c>
      <c r="R22" s="37">
        <f t="shared" si="3"/>
        <v>195.07097516716718</v>
      </c>
    </row>
    <row r="23" spans="1:18" x14ac:dyDescent="0.25">
      <c r="A23" s="28">
        <v>5</v>
      </c>
      <c r="B23" s="62">
        <v>3</v>
      </c>
      <c r="C23" s="30" t="s">
        <v>87</v>
      </c>
      <c r="D23" s="76" t="s">
        <v>88</v>
      </c>
      <c r="E23" s="34" t="s">
        <v>86</v>
      </c>
      <c r="F23" s="32">
        <v>67.3</v>
      </c>
      <c r="G23" s="33">
        <f>POWER(10,(0.75194503*(LOG10(F23/175.508)*LOG10(F23/175.508))))</f>
        <v>1.3499105491833554</v>
      </c>
      <c r="H23" s="30">
        <v>60</v>
      </c>
      <c r="I23" s="122">
        <v>65</v>
      </c>
      <c r="J23" s="35">
        <v>69</v>
      </c>
      <c r="K23" s="30">
        <v>80</v>
      </c>
      <c r="L23" s="122">
        <v>85</v>
      </c>
      <c r="M23" s="122">
        <v>90</v>
      </c>
      <c r="N23" s="34">
        <f t="shared" si="0"/>
        <v>69</v>
      </c>
      <c r="O23" s="34">
        <f t="shared" si="1"/>
        <v>90</v>
      </c>
      <c r="P23" s="35">
        <f t="shared" si="2"/>
        <v>159</v>
      </c>
      <c r="Q23" s="36" t="s">
        <v>168</v>
      </c>
      <c r="R23" s="37">
        <f t="shared" si="3"/>
        <v>214.63577732015352</v>
      </c>
    </row>
    <row r="24" spans="1:18" ht="14.45" x14ac:dyDescent="0.3">
      <c r="A24" s="28">
        <v>52</v>
      </c>
      <c r="B24" s="62">
        <v>4</v>
      </c>
      <c r="C24" s="30" t="s">
        <v>84</v>
      </c>
      <c r="D24" s="76" t="s">
        <v>85</v>
      </c>
      <c r="E24" s="34" t="s">
        <v>86</v>
      </c>
      <c r="F24" s="32">
        <v>106</v>
      </c>
      <c r="G24" s="33">
        <f>POWER(10,(0.75194503*(LOG10(F24/175.508)*LOG10(F24/175.508))))</f>
        <v>1.0865784528357421</v>
      </c>
      <c r="H24" s="30">
        <v>70</v>
      </c>
      <c r="I24" s="122">
        <v>75</v>
      </c>
      <c r="J24" s="35">
        <v>81</v>
      </c>
      <c r="K24" s="30">
        <v>90</v>
      </c>
      <c r="L24" s="122">
        <v>95</v>
      </c>
      <c r="M24" s="119" t="s">
        <v>173</v>
      </c>
      <c r="N24" s="34">
        <f t="shared" si="0"/>
        <v>81</v>
      </c>
      <c r="O24" s="34">
        <f t="shared" si="1"/>
        <v>95</v>
      </c>
      <c r="P24" s="35">
        <f t="shared" si="2"/>
        <v>176</v>
      </c>
      <c r="Q24" s="36" t="s">
        <v>170</v>
      </c>
      <c r="R24" s="37">
        <f t="shared" si="3"/>
        <v>191.23780769909061</v>
      </c>
    </row>
    <row r="25" spans="1:18" x14ac:dyDescent="0.25">
      <c r="A25" s="28">
        <v>13</v>
      </c>
      <c r="B25" s="62">
        <v>5</v>
      </c>
      <c r="C25" s="30" t="s">
        <v>58</v>
      </c>
      <c r="D25" s="31">
        <v>39174</v>
      </c>
      <c r="E25" s="34" t="s">
        <v>22</v>
      </c>
      <c r="F25" s="32">
        <v>78.099999999999994</v>
      </c>
      <c r="G25" s="33">
        <f>POWER(10,(0.75194503*(LOG10(F25/175.508)*LOG10(F25/175.508))))</f>
        <v>1.2387441964550869</v>
      </c>
      <c r="H25" s="30">
        <v>45</v>
      </c>
      <c r="I25" s="122">
        <v>48</v>
      </c>
      <c r="J25" s="35">
        <v>50</v>
      </c>
      <c r="K25" s="30">
        <v>55</v>
      </c>
      <c r="L25" s="122">
        <v>60</v>
      </c>
      <c r="M25" s="122">
        <v>63</v>
      </c>
      <c r="N25" s="34">
        <f t="shared" si="0"/>
        <v>50</v>
      </c>
      <c r="O25" s="34">
        <f t="shared" si="1"/>
        <v>63</v>
      </c>
      <c r="P25" s="35">
        <f t="shared" si="2"/>
        <v>113</v>
      </c>
      <c r="Q25" s="36">
        <v>5</v>
      </c>
      <c r="R25" s="37">
        <f t="shared" si="3"/>
        <v>139.97809419942482</v>
      </c>
    </row>
    <row r="26" spans="1:18" ht="14.45" x14ac:dyDescent="0.3">
      <c r="A26" s="1"/>
      <c r="B26" s="5"/>
      <c r="C26" s="5"/>
      <c r="D26" s="48"/>
      <c r="E26" s="5"/>
      <c r="F26" s="49"/>
      <c r="G26" s="50"/>
      <c r="H26" s="5"/>
      <c r="I26" s="8"/>
      <c r="J26" s="9"/>
      <c r="K26" s="5"/>
      <c r="L26" s="8"/>
      <c r="M26" s="8"/>
      <c r="N26" s="9"/>
      <c r="O26" s="9"/>
      <c r="P26" s="9"/>
      <c r="Q26" s="51"/>
      <c r="R26" s="52"/>
    </row>
    <row r="27" spans="1:18" x14ac:dyDescent="0.25">
      <c r="A27" s="1"/>
      <c r="B27" s="1"/>
      <c r="C27" s="53" t="s">
        <v>39</v>
      </c>
      <c r="D27" s="6" t="s">
        <v>81</v>
      </c>
      <c r="E27" s="1"/>
      <c r="F27" s="149" t="s">
        <v>27</v>
      </c>
      <c r="G27" s="149"/>
      <c r="H27" s="6" t="s">
        <v>28</v>
      </c>
      <c r="I27" s="6"/>
      <c r="J27" s="1"/>
      <c r="K27" s="8"/>
      <c r="L27" s="150" t="s">
        <v>29</v>
      </c>
      <c r="M27" s="150"/>
      <c r="N27" s="6" t="s">
        <v>30</v>
      </c>
      <c r="O27" s="10"/>
      <c r="P27" s="1"/>
      <c r="Q27" s="3"/>
      <c r="R27" s="2"/>
    </row>
    <row r="28" spans="1:18" ht="14.45" x14ac:dyDescent="0.3">
      <c r="A28" s="1"/>
      <c r="B28" s="1"/>
      <c r="C28" s="53"/>
      <c r="D28" s="6"/>
      <c r="E28" s="1"/>
      <c r="F28" s="54"/>
      <c r="G28" s="54"/>
      <c r="H28" s="1" t="s">
        <v>24</v>
      </c>
      <c r="I28" s="6"/>
      <c r="J28" s="1"/>
      <c r="K28" s="8"/>
      <c r="L28" s="53"/>
      <c r="M28" s="53" t="s">
        <v>32</v>
      </c>
      <c r="N28" s="1" t="s">
        <v>61</v>
      </c>
      <c r="O28" s="10"/>
      <c r="P28" s="1"/>
      <c r="Q28" s="3"/>
      <c r="R28" s="2"/>
    </row>
    <row r="29" spans="1:18" x14ac:dyDescent="0.25">
      <c r="A29" s="1"/>
      <c r="B29" s="1"/>
      <c r="C29" s="53"/>
      <c r="D29" s="6"/>
      <c r="E29" s="1"/>
      <c r="F29" s="54"/>
      <c r="G29" s="54"/>
      <c r="H29" s="6" t="s">
        <v>33</v>
      </c>
      <c r="I29" s="6"/>
      <c r="J29" s="1"/>
      <c r="K29" s="8"/>
      <c r="L29" s="53"/>
      <c r="M29" s="53"/>
      <c r="N29" s="6"/>
      <c r="O29" s="10"/>
      <c r="P29" s="1"/>
      <c r="Q29" s="3"/>
      <c r="R29" s="2"/>
    </row>
    <row r="30" spans="1:18" x14ac:dyDescent="0.25">
      <c r="A30" s="1"/>
      <c r="B30" s="1"/>
      <c r="C30" s="53"/>
      <c r="D30" s="6"/>
      <c r="E30" s="1"/>
      <c r="F30" s="54"/>
      <c r="G30" s="54"/>
      <c r="H30" s="6"/>
      <c r="I30" s="6"/>
      <c r="J30" s="1"/>
      <c r="K30" s="8"/>
      <c r="L30" s="53"/>
      <c r="M30" s="53"/>
      <c r="N30" s="6"/>
      <c r="O30" s="10"/>
      <c r="P30" s="1"/>
      <c r="Q30" s="3"/>
      <c r="R30" s="2"/>
    </row>
    <row r="31" spans="1:18" ht="17.45" x14ac:dyDescent="0.3">
      <c r="A31" s="1"/>
      <c r="B31" s="153" t="s">
        <v>75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</row>
    <row r="32" spans="1:18" ht="15.75" x14ac:dyDescent="0.25">
      <c r="A32" s="1"/>
      <c r="B32" s="154" t="s">
        <v>0</v>
      </c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</row>
    <row r="33" spans="1:18" ht="14.45" x14ac:dyDescent="0.3">
      <c r="A33" s="1"/>
      <c r="B33" s="155" t="s">
        <v>76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</row>
    <row r="34" spans="1:18" ht="14.45" x14ac:dyDescent="0.3">
      <c r="A34" s="1"/>
      <c r="B34" s="1"/>
      <c r="C34" s="9" t="s">
        <v>110</v>
      </c>
      <c r="D34" s="6"/>
      <c r="E34" s="1"/>
      <c r="F34" s="49"/>
      <c r="G34" s="9"/>
      <c r="H34" s="6"/>
      <c r="I34" s="6"/>
      <c r="J34" s="1"/>
      <c r="K34" s="8"/>
      <c r="L34" s="5"/>
      <c r="M34" s="55"/>
      <c r="N34" s="6"/>
      <c r="O34" s="1"/>
      <c r="P34" s="1"/>
      <c r="Q34" s="3"/>
      <c r="R34" s="2"/>
    </row>
    <row r="35" spans="1:18" x14ac:dyDescent="0.25">
      <c r="A35" s="1"/>
      <c r="B35" s="1"/>
      <c r="C35" s="4" t="s">
        <v>109</v>
      </c>
      <c r="D35" s="6"/>
      <c r="E35" s="1"/>
      <c r="F35" s="49"/>
      <c r="G35" s="9"/>
      <c r="H35" s="56" t="s">
        <v>34</v>
      </c>
      <c r="I35" s="6"/>
      <c r="J35" s="1"/>
      <c r="K35" s="8"/>
      <c r="L35" s="5"/>
      <c r="M35" s="55"/>
      <c r="N35" s="56" t="s">
        <v>138</v>
      </c>
      <c r="O35" s="56"/>
      <c r="P35" s="56"/>
      <c r="Q35" s="56"/>
      <c r="R35" s="189"/>
    </row>
    <row r="36" spans="1:18" thickBot="1" x14ac:dyDescent="0.35">
      <c r="A36" s="1"/>
      <c r="B36" s="1"/>
      <c r="C36" s="4"/>
      <c r="D36" s="6"/>
      <c r="E36" s="1"/>
      <c r="F36" s="49"/>
      <c r="G36" s="9"/>
      <c r="H36" s="6"/>
      <c r="I36" s="6"/>
      <c r="J36" s="1"/>
      <c r="K36" s="8"/>
      <c r="L36" s="5"/>
      <c r="M36" s="55"/>
      <c r="N36" s="6"/>
      <c r="O36" s="1"/>
      <c r="P36" s="1"/>
      <c r="Q36" s="3"/>
      <c r="R36" s="2"/>
    </row>
    <row r="37" spans="1:18" x14ac:dyDescent="0.25">
      <c r="A37" s="12"/>
      <c r="B37" s="156" t="s">
        <v>3</v>
      </c>
      <c r="C37" s="156"/>
      <c r="D37" s="156"/>
      <c r="E37" s="156"/>
      <c r="F37" s="156"/>
      <c r="G37" s="157"/>
      <c r="H37" s="158" t="s">
        <v>4</v>
      </c>
      <c r="I37" s="156"/>
      <c r="J37" s="156"/>
      <c r="K37" s="156"/>
      <c r="L37" s="156"/>
      <c r="M37" s="157"/>
      <c r="N37" s="158" t="s">
        <v>5</v>
      </c>
      <c r="O37" s="156"/>
      <c r="P37" s="156"/>
      <c r="Q37" s="156"/>
      <c r="R37" s="159"/>
    </row>
    <row r="38" spans="1:18" x14ac:dyDescent="0.25">
      <c r="A38" s="13" t="s">
        <v>6</v>
      </c>
      <c r="B38" s="169" t="s">
        <v>7</v>
      </c>
      <c r="C38" s="169" t="s">
        <v>8</v>
      </c>
      <c r="D38" s="169" t="s">
        <v>9</v>
      </c>
      <c r="E38" s="169" t="s">
        <v>10</v>
      </c>
      <c r="F38" s="171" t="s">
        <v>11</v>
      </c>
      <c r="G38" s="173" t="s">
        <v>12</v>
      </c>
      <c r="H38" s="162" t="s">
        <v>13</v>
      </c>
      <c r="I38" s="163"/>
      <c r="J38" s="164"/>
      <c r="K38" s="162" t="s">
        <v>14</v>
      </c>
      <c r="L38" s="163"/>
      <c r="M38" s="164"/>
      <c r="N38" s="165" t="s">
        <v>15</v>
      </c>
      <c r="O38" s="165" t="s">
        <v>16</v>
      </c>
      <c r="P38" s="165" t="s">
        <v>17</v>
      </c>
      <c r="Q38" s="167" t="s">
        <v>18</v>
      </c>
      <c r="R38" s="160" t="s">
        <v>19</v>
      </c>
    </row>
    <row r="39" spans="1:18" x14ac:dyDescent="0.25">
      <c r="A39" s="15" t="s">
        <v>20</v>
      </c>
      <c r="B39" s="170"/>
      <c r="C39" s="170"/>
      <c r="D39" s="170"/>
      <c r="E39" s="170"/>
      <c r="F39" s="172"/>
      <c r="G39" s="174"/>
      <c r="H39" s="14">
        <v>1</v>
      </c>
      <c r="I39" s="14">
        <v>2</v>
      </c>
      <c r="J39" s="14">
        <v>3</v>
      </c>
      <c r="K39" s="14">
        <v>1</v>
      </c>
      <c r="L39" s="14">
        <v>2</v>
      </c>
      <c r="M39" s="14">
        <v>3</v>
      </c>
      <c r="N39" s="166"/>
      <c r="O39" s="166"/>
      <c r="P39" s="166"/>
      <c r="Q39" s="168"/>
      <c r="R39" s="161"/>
    </row>
    <row r="40" spans="1:18" x14ac:dyDescent="0.25">
      <c r="A40" s="16"/>
      <c r="B40" s="175" t="s">
        <v>35</v>
      </c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7"/>
    </row>
    <row r="41" spans="1:18" x14ac:dyDescent="0.25">
      <c r="A41" s="63"/>
      <c r="B41" s="64"/>
      <c r="C41" s="65"/>
      <c r="D41" s="66"/>
      <c r="E41" s="67"/>
      <c r="F41" s="68" t="s">
        <v>63</v>
      </c>
      <c r="G41" s="69"/>
      <c r="H41" s="65"/>
      <c r="I41" s="70"/>
      <c r="J41" s="67"/>
      <c r="K41" s="65"/>
      <c r="L41" s="70"/>
      <c r="M41" s="70"/>
      <c r="N41" s="67"/>
      <c r="O41" s="67"/>
      <c r="P41" s="67"/>
      <c r="Q41" s="71"/>
      <c r="R41" s="72"/>
    </row>
    <row r="42" spans="1:18" x14ac:dyDescent="0.25">
      <c r="A42" s="17">
        <v>21</v>
      </c>
      <c r="B42" s="18">
        <v>1</v>
      </c>
      <c r="C42" s="19" t="s">
        <v>25</v>
      </c>
      <c r="D42" s="20" t="s">
        <v>26</v>
      </c>
      <c r="E42" s="18" t="s">
        <v>22</v>
      </c>
      <c r="F42" s="21">
        <v>61.6</v>
      </c>
      <c r="G42" s="22">
        <f>POWER(10,(0.783497476*(LOG10(F42/153.655)*LOG10(F42/153.655))))</f>
        <v>1.3288167499807382</v>
      </c>
      <c r="H42" s="19">
        <v>25</v>
      </c>
      <c r="I42" s="124">
        <v>27</v>
      </c>
      <c r="J42" s="25">
        <v>29</v>
      </c>
      <c r="K42" s="19">
        <v>32</v>
      </c>
      <c r="L42" s="124">
        <v>35</v>
      </c>
      <c r="M42" s="124">
        <v>38</v>
      </c>
      <c r="N42" s="24">
        <f>MAX(H42:J42)</f>
        <v>29</v>
      </c>
      <c r="O42" s="24">
        <f>MAX(K42:M42)</f>
        <v>38</v>
      </c>
      <c r="P42" s="25">
        <f>N42+O42</f>
        <v>67</v>
      </c>
      <c r="Q42" s="26" t="s">
        <v>169</v>
      </c>
      <c r="R42" s="27">
        <f>P42*G42</f>
        <v>89.030722248709452</v>
      </c>
    </row>
    <row r="43" spans="1:18" x14ac:dyDescent="0.25">
      <c r="A43" s="28">
        <v>59</v>
      </c>
      <c r="B43" s="29">
        <v>2</v>
      </c>
      <c r="C43" s="30" t="s">
        <v>23</v>
      </c>
      <c r="D43" s="31">
        <v>40555</v>
      </c>
      <c r="E43" s="29" t="s">
        <v>22</v>
      </c>
      <c r="F43" s="32">
        <v>35</v>
      </c>
      <c r="G43" s="33">
        <f>POWER(10,(0.783497476*(LOG10(F43/153.655)*LOG10(F43/153.655))))</f>
        <v>2.1057711088216555</v>
      </c>
      <c r="H43" s="30">
        <v>15</v>
      </c>
      <c r="I43" s="122">
        <v>17</v>
      </c>
      <c r="J43" s="123" t="s">
        <v>177</v>
      </c>
      <c r="K43" s="30">
        <v>22</v>
      </c>
      <c r="L43" s="119" t="s">
        <v>160</v>
      </c>
      <c r="M43" s="122">
        <v>25</v>
      </c>
      <c r="N43" s="34">
        <f>MAX(H43:J43)</f>
        <v>17</v>
      </c>
      <c r="O43" s="34">
        <f>MAX(K43:M43)</f>
        <v>25</v>
      </c>
      <c r="P43" s="35">
        <f>N43+O43</f>
        <v>42</v>
      </c>
      <c r="Q43" s="36" t="s">
        <v>170</v>
      </c>
      <c r="R43" s="37">
        <f>P43*G43</f>
        <v>88.442386570509527</v>
      </c>
    </row>
    <row r="44" spans="1:18" x14ac:dyDescent="0.25">
      <c r="A44" s="28">
        <v>3</v>
      </c>
      <c r="B44" s="29">
        <v>3</v>
      </c>
      <c r="C44" s="30" t="s">
        <v>64</v>
      </c>
      <c r="D44" s="31" t="s">
        <v>65</v>
      </c>
      <c r="E44" s="29" t="s">
        <v>22</v>
      </c>
      <c r="F44" s="32">
        <v>78.099999999999994</v>
      </c>
      <c r="G44" s="33">
        <f>POWER(10,(0.783497476*(LOG10(F44/153.655)*LOG10(F44/153.655))))</f>
        <v>1.1686227286973303</v>
      </c>
      <c r="H44" s="30">
        <v>25</v>
      </c>
      <c r="I44" s="122">
        <v>28</v>
      </c>
      <c r="J44" s="35">
        <v>31</v>
      </c>
      <c r="K44" s="30">
        <v>32</v>
      </c>
      <c r="L44" s="122">
        <v>37</v>
      </c>
      <c r="M44" s="119" t="s">
        <v>162</v>
      </c>
      <c r="N44" s="34">
        <f>MAX(H44:J44)</f>
        <v>31</v>
      </c>
      <c r="O44" s="34">
        <f>MAX(K44:M44)</f>
        <v>37</v>
      </c>
      <c r="P44" s="35">
        <f>N44+O44</f>
        <v>68</v>
      </c>
      <c r="Q44" s="36">
        <v>4</v>
      </c>
      <c r="R44" s="37">
        <f>P44*G44</f>
        <v>79.466345551418456</v>
      </c>
    </row>
    <row r="45" spans="1:18" x14ac:dyDescent="0.25">
      <c r="A45" s="28">
        <v>6</v>
      </c>
      <c r="B45" s="29">
        <v>4</v>
      </c>
      <c r="C45" s="30" t="s">
        <v>174</v>
      </c>
      <c r="D45" s="31">
        <v>41219</v>
      </c>
      <c r="E45" s="29" t="s">
        <v>22</v>
      </c>
      <c r="F45" s="32">
        <v>29</v>
      </c>
      <c r="G45" s="33">
        <f>POWER(10,(0.783497476*(LOG10(F45/153.655)*LOG10(F45/153.655))))</f>
        <v>2.5754865726876672</v>
      </c>
      <c r="H45" s="30">
        <v>12</v>
      </c>
      <c r="I45" s="122">
        <v>15</v>
      </c>
      <c r="J45" s="123" t="s">
        <v>176</v>
      </c>
      <c r="K45" s="30">
        <v>17</v>
      </c>
      <c r="L45" s="122">
        <v>19</v>
      </c>
      <c r="M45" s="122">
        <v>21</v>
      </c>
      <c r="N45" s="34">
        <f>MAX(H45:J45)</f>
        <v>15</v>
      </c>
      <c r="O45" s="34">
        <f>MAX(K45:M45)</f>
        <v>21</v>
      </c>
      <c r="P45" s="35">
        <f>N45+O45</f>
        <v>36</v>
      </c>
      <c r="Q45" s="36" t="s">
        <v>168</v>
      </c>
      <c r="R45" s="37">
        <f>P45*G45</f>
        <v>92.717516616756015</v>
      </c>
    </row>
    <row r="46" spans="1:18" x14ac:dyDescent="0.25">
      <c r="A46" s="63"/>
      <c r="B46" s="64"/>
      <c r="C46" s="65"/>
      <c r="D46" s="66"/>
      <c r="E46" s="67"/>
      <c r="F46" s="68" t="s">
        <v>68</v>
      </c>
      <c r="G46" s="69"/>
      <c r="H46" s="65"/>
      <c r="I46" s="70"/>
      <c r="J46" s="67"/>
      <c r="K46" s="65"/>
      <c r="L46" s="70"/>
      <c r="M46" s="70"/>
      <c r="N46" s="67"/>
      <c r="O46" s="67"/>
      <c r="P46" s="67"/>
      <c r="Q46" s="71"/>
      <c r="R46" s="72"/>
    </row>
    <row r="47" spans="1:18" x14ac:dyDescent="0.25">
      <c r="A47" s="28">
        <v>31</v>
      </c>
      <c r="B47" s="29">
        <v>1</v>
      </c>
      <c r="C47" s="30" t="s">
        <v>36</v>
      </c>
      <c r="D47" s="31" t="s">
        <v>37</v>
      </c>
      <c r="E47" s="29" t="s">
        <v>22</v>
      </c>
      <c r="F47" s="32">
        <v>75.8</v>
      </c>
      <c r="G47" s="33">
        <f>POWER(10,(0.783497476*(LOG10(F47/153.655)*LOG10(F47/153.655))))</f>
        <v>1.1851816819189991</v>
      </c>
      <c r="H47" s="30">
        <v>33</v>
      </c>
      <c r="I47" s="122">
        <v>36</v>
      </c>
      <c r="J47" s="123" t="s">
        <v>178</v>
      </c>
      <c r="K47" s="30">
        <v>45</v>
      </c>
      <c r="L47" s="122">
        <v>50</v>
      </c>
      <c r="M47" s="119" t="s">
        <v>182</v>
      </c>
      <c r="N47" s="34">
        <f>MAX(H47:J47)</f>
        <v>36</v>
      </c>
      <c r="O47" s="34">
        <f>MAX(K47:M47)</f>
        <v>50</v>
      </c>
      <c r="P47" s="35">
        <f>N47+O47</f>
        <v>86</v>
      </c>
      <c r="Q47" s="36">
        <v>4</v>
      </c>
      <c r="R47" s="37">
        <f>P47*G47</f>
        <v>101.92562464503392</v>
      </c>
    </row>
    <row r="48" spans="1:18" x14ac:dyDescent="0.25">
      <c r="A48" s="17">
        <v>2</v>
      </c>
      <c r="B48" s="18">
        <v>2</v>
      </c>
      <c r="C48" s="19" t="s">
        <v>69</v>
      </c>
      <c r="D48" s="20">
        <v>38138</v>
      </c>
      <c r="E48" s="18" t="s">
        <v>72</v>
      </c>
      <c r="F48" s="21">
        <v>48</v>
      </c>
      <c r="G48" s="22">
        <f>POWER(10,(0.783497476*(LOG10(F48/153.655)*LOG10(F48/153.655))))</f>
        <v>1.5850874848805911</v>
      </c>
      <c r="H48" s="19">
        <v>30</v>
      </c>
      <c r="I48" s="124">
        <v>32</v>
      </c>
      <c r="J48" s="25">
        <v>34</v>
      </c>
      <c r="K48" s="19">
        <v>40</v>
      </c>
      <c r="L48" s="124">
        <v>43</v>
      </c>
      <c r="M48" s="120" t="s">
        <v>181</v>
      </c>
      <c r="N48" s="24">
        <f>MAX(H48:J48)</f>
        <v>34</v>
      </c>
      <c r="O48" s="24">
        <f>MAX(K48:M48)</f>
        <v>43</v>
      </c>
      <c r="P48" s="25">
        <f>N48+O48</f>
        <v>77</v>
      </c>
      <c r="Q48" s="26" t="s">
        <v>170</v>
      </c>
      <c r="R48" s="27">
        <f>P48*G48</f>
        <v>122.05173633580551</v>
      </c>
    </row>
    <row r="49" spans="1:18" x14ac:dyDescent="0.25">
      <c r="A49" s="28">
        <v>35</v>
      </c>
      <c r="B49" s="29">
        <v>3</v>
      </c>
      <c r="C49" s="30" t="s">
        <v>66</v>
      </c>
      <c r="D49" s="31">
        <v>38424</v>
      </c>
      <c r="E49" s="29" t="s">
        <v>72</v>
      </c>
      <c r="F49" s="32">
        <v>58.5</v>
      </c>
      <c r="G49" s="33">
        <f>POWER(10,(0.783497476*(LOG10(F49/153.655)*LOG10(F49/153.655))))</f>
        <v>1.3734356883643866</v>
      </c>
      <c r="H49" s="30">
        <v>43</v>
      </c>
      <c r="I49" s="122">
        <v>45</v>
      </c>
      <c r="J49" s="35">
        <v>47</v>
      </c>
      <c r="K49" s="30">
        <v>50</v>
      </c>
      <c r="L49" s="122">
        <v>53</v>
      </c>
      <c r="M49" s="119" t="s">
        <v>183</v>
      </c>
      <c r="N49" s="34">
        <f>MAX(H49:J49)</f>
        <v>47</v>
      </c>
      <c r="O49" s="34">
        <f>MAX(K49:M49)</f>
        <v>53</v>
      </c>
      <c r="P49" s="35">
        <f>N49+O49</f>
        <v>100</v>
      </c>
      <c r="Q49" s="36" t="s">
        <v>168</v>
      </c>
      <c r="R49" s="37">
        <f>P49*G49</f>
        <v>137.34356883643866</v>
      </c>
    </row>
    <row r="50" spans="1:18" x14ac:dyDescent="0.25">
      <c r="A50" s="28">
        <v>30</v>
      </c>
      <c r="B50" s="29">
        <v>4</v>
      </c>
      <c r="C50" s="30" t="s">
        <v>67</v>
      </c>
      <c r="D50" s="31">
        <v>38498</v>
      </c>
      <c r="E50" s="29" t="s">
        <v>72</v>
      </c>
      <c r="F50" s="32">
        <v>58.5</v>
      </c>
      <c r="G50" s="33">
        <f>POWER(10,(0.783497476*(LOG10(F50/153.655)*LOG10(F50/153.655))))</f>
        <v>1.3734356883643866</v>
      </c>
      <c r="H50" s="30">
        <v>40</v>
      </c>
      <c r="I50" s="122">
        <v>42</v>
      </c>
      <c r="J50" s="123" t="s">
        <v>179</v>
      </c>
      <c r="K50" s="30">
        <v>52</v>
      </c>
      <c r="L50" s="122">
        <v>55</v>
      </c>
      <c r="M50" s="122">
        <v>57</v>
      </c>
      <c r="N50" s="34">
        <f>MAX(H50:J50)</f>
        <v>42</v>
      </c>
      <c r="O50" s="34">
        <f>MAX(K50:M50)</f>
        <v>57</v>
      </c>
      <c r="P50" s="35">
        <f>N50+O50</f>
        <v>99</v>
      </c>
      <c r="Q50" s="36" t="s">
        <v>169</v>
      </c>
      <c r="R50" s="37">
        <f>P50*G50</f>
        <v>135.97013314807427</v>
      </c>
    </row>
    <row r="51" spans="1:18" x14ac:dyDescent="0.25">
      <c r="A51" s="63"/>
      <c r="B51" s="64"/>
      <c r="C51" s="65"/>
      <c r="D51" s="66"/>
      <c r="E51" s="67"/>
      <c r="F51" s="68" t="s">
        <v>38</v>
      </c>
      <c r="G51" s="69"/>
      <c r="H51" s="65"/>
      <c r="I51" s="70"/>
      <c r="J51" s="67"/>
      <c r="K51" s="65"/>
      <c r="L51" s="70"/>
      <c r="M51" s="70"/>
      <c r="N51" s="67"/>
      <c r="O51" s="67"/>
      <c r="P51" s="67"/>
      <c r="Q51" s="71"/>
      <c r="R51" s="72"/>
    </row>
    <row r="52" spans="1:18" x14ac:dyDescent="0.25">
      <c r="A52" s="17">
        <v>49</v>
      </c>
      <c r="B52" s="18">
        <v>1</v>
      </c>
      <c r="C52" s="19" t="s">
        <v>70</v>
      </c>
      <c r="D52" s="20">
        <v>36910</v>
      </c>
      <c r="E52" s="18" t="s">
        <v>72</v>
      </c>
      <c r="F52" s="21">
        <v>54</v>
      </c>
      <c r="G52" s="22">
        <f>POWER(10,(0.783497476*(LOG10(F52/153.655)*LOG10(F52/153.655))))</f>
        <v>1.4507754103115502</v>
      </c>
      <c r="H52" s="19">
        <v>44</v>
      </c>
      <c r="I52" s="124">
        <v>46</v>
      </c>
      <c r="J52" s="25">
        <v>48</v>
      </c>
      <c r="K52" s="19">
        <v>60</v>
      </c>
      <c r="L52" s="124">
        <v>62</v>
      </c>
      <c r="M52" s="23">
        <v>0</v>
      </c>
      <c r="N52" s="24">
        <f>MAX(H52:J52)</f>
        <v>48</v>
      </c>
      <c r="O52" s="24">
        <f>MAX(K52:M52)</f>
        <v>62</v>
      </c>
      <c r="P52" s="25">
        <f>N52+O52</f>
        <v>110</v>
      </c>
      <c r="Q52" s="26" t="s">
        <v>169</v>
      </c>
      <c r="R52" s="27">
        <f>P52*G52</f>
        <v>159.58529513427052</v>
      </c>
    </row>
    <row r="53" spans="1:18" x14ac:dyDescent="0.25">
      <c r="A53" s="28">
        <v>53</v>
      </c>
      <c r="B53" s="29">
        <v>2</v>
      </c>
      <c r="C53" s="30" t="s">
        <v>73</v>
      </c>
      <c r="D53" s="31" t="s">
        <v>74</v>
      </c>
      <c r="E53" s="34" t="s">
        <v>93</v>
      </c>
      <c r="F53" s="32">
        <v>65.599999999999994</v>
      </c>
      <c r="G53" s="33">
        <f>POWER(10,(0.783497476*(LOG10(F53/153.655)*LOG10(F53/153.655))))</f>
        <v>1.2795399129216389</v>
      </c>
      <c r="H53" s="30">
        <v>65</v>
      </c>
      <c r="I53" s="119" t="s">
        <v>180</v>
      </c>
      <c r="J53" s="123" t="s">
        <v>180</v>
      </c>
      <c r="K53" s="123" t="s">
        <v>184</v>
      </c>
      <c r="L53" s="119" t="s">
        <v>184</v>
      </c>
      <c r="M53" s="122">
        <v>80</v>
      </c>
      <c r="N53" s="34">
        <f>MAX(H53:J53)</f>
        <v>65</v>
      </c>
      <c r="O53" s="34">
        <f>MAX(K53:M53)</f>
        <v>80</v>
      </c>
      <c r="P53" s="35">
        <f>N53+O53</f>
        <v>145</v>
      </c>
      <c r="Q53" s="36" t="s">
        <v>168</v>
      </c>
      <c r="R53" s="37">
        <f>P53*G53</f>
        <v>185.53328737363765</v>
      </c>
    </row>
    <row r="54" spans="1:18" x14ac:dyDescent="0.25">
      <c r="A54" s="63"/>
      <c r="B54" s="64"/>
      <c r="C54" s="65"/>
      <c r="D54" s="66"/>
      <c r="E54" s="67"/>
      <c r="F54" s="68" t="s">
        <v>80</v>
      </c>
      <c r="G54" s="69"/>
      <c r="H54" s="65"/>
      <c r="I54" s="70"/>
      <c r="J54" s="67"/>
      <c r="K54" s="65"/>
      <c r="L54" s="70"/>
      <c r="M54" s="70"/>
      <c r="N54" s="67"/>
      <c r="O54" s="67"/>
      <c r="P54" s="67"/>
      <c r="Q54" s="71"/>
      <c r="R54" s="72"/>
    </row>
    <row r="55" spans="1:18" x14ac:dyDescent="0.25">
      <c r="A55" s="28">
        <v>61</v>
      </c>
      <c r="B55" s="29">
        <v>2</v>
      </c>
      <c r="C55" s="30" t="s">
        <v>71</v>
      </c>
      <c r="D55" s="31">
        <v>32937</v>
      </c>
      <c r="E55" s="29" t="s">
        <v>72</v>
      </c>
      <c r="F55" s="32">
        <v>72.7</v>
      </c>
      <c r="G55" s="33">
        <f>POWER(10,(0.783497476*(LOG10(F55/153.655)*LOG10(F55/153.655))))</f>
        <v>1.2099381709482433</v>
      </c>
      <c r="H55" s="30">
        <v>53</v>
      </c>
      <c r="I55" s="122">
        <v>56</v>
      </c>
      <c r="J55" s="35">
        <v>60</v>
      </c>
      <c r="K55" s="30">
        <v>73</v>
      </c>
      <c r="L55" s="122">
        <v>78</v>
      </c>
      <c r="M55" s="122">
        <v>81</v>
      </c>
      <c r="N55" s="34">
        <f>MAX(H55:J55)</f>
        <v>60</v>
      </c>
      <c r="O55" s="34">
        <f>MAX(K55:M55)</f>
        <v>81</v>
      </c>
      <c r="P55" s="35">
        <f>N55+O55</f>
        <v>141</v>
      </c>
      <c r="Q55" s="36" t="s">
        <v>168</v>
      </c>
      <c r="R55" s="37">
        <f>P55*G55</f>
        <v>170.60128210370232</v>
      </c>
    </row>
    <row r="56" spans="1:18" x14ac:dyDescent="0.25">
      <c r="A56" s="1"/>
      <c r="B56" s="5"/>
      <c r="C56" s="5"/>
      <c r="D56" s="48"/>
      <c r="E56" s="5"/>
      <c r="F56" s="49"/>
      <c r="G56" s="50"/>
      <c r="H56" s="5"/>
      <c r="I56" s="8"/>
      <c r="J56" s="9"/>
      <c r="K56" s="5"/>
      <c r="L56" s="8"/>
      <c r="M56" s="8"/>
      <c r="N56" s="9"/>
      <c r="O56" s="9"/>
      <c r="P56" s="9"/>
      <c r="Q56" s="51"/>
      <c r="R56" s="52"/>
    </row>
    <row r="57" spans="1:18" x14ac:dyDescent="0.25">
      <c r="A57" s="1"/>
      <c r="B57" s="1"/>
      <c r="C57" s="53" t="s">
        <v>39</v>
      </c>
      <c r="D57" s="6" t="s">
        <v>81</v>
      </c>
      <c r="E57" s="1"/>
      <c r="F57" s="149" t="s">
        <v>27</v>
      </c>
      <c r="G57" s="149"/>
      <c r="H57" s="6" t="s">
        <v>31</v>
      </c>
      <c r="I57" s="6"/>
      <c r="J57" s="1"/>
      <c r="K57" s="8"/>
      <c r="L57" s="150" t="s">
        <v>29</v>
      </c>
      <c r="M57" s="150"/>
      <c r="N57" s="6" t="s">
        <v>30</v>
      </c>
      <c r="O57" s="10"/>
      <c r="P57" s="1"/>
      <c r="Q57" s="3"/>
      <c r="R57" s="2"/>
    </row>
    <row r="58" spans="1:18" x14ac:dyDescent="0.25">
      <c r="A58" s="1"/>
      <c r="B58" s="1"/>
      <c r="C58" s="5"/>
      <c r="D58" s="6"/>
      <c r="E58" s="1"/>
      <c r="F58" s="49"/>
      <c r="G58" s="9"/>
      <c r="H58" s="6" t="s">
        <v>33</v>
      </c>
      <c r="I58" s="6"/>
      <c r="J58" s="1"/>
      <c r="K58" s="8"/>
      <c r="L58" s="5"/>
      <c r="M58" s="55" t="s">
        <v>32</v>
      </c>
      <c r="N58" s="1" t="s">
        <v>102</v>
      </c>
      <c r="O58" s="1"/>
      <c r="P58" s="1"/>
      <c r="Q58" s="3"/>
      <c r="R58" s="2"/>
    </row>
    <row r="59" spans="1:18" x14ac:dyDescent="0.25">
      <c r="A59" s="1"/>
      <c r="B59" s="1"/>
      <c r="C59" s="5"/>
      <c r="D59" s="6"/>
      <c r="E59" s="1"/>
      <c r="F59" s="49"/>
      <c r="G59" s="9"/>
      <c r="H59" s="6" t="s">
        <v>61</v>
      </c>
      <c r="I59" s="6"/>
      <c r="J59" s="1"/>
      <c r="K59" s="8"/>
      <c r="L59" s="5"/>
      <c r="M59" s="55"/>
      <c r="N59" s="6"/>
      <c r="O59" s="1"/>
      <c r="P59" s="1"/>
      <c r="Q59" s="3"/>
      <c r="R59" s="2"/>
    </row>
    <row r="60" spans="1:18" x14ac:dyDescent="0.25">
      <c r="A60" s="1"/>
      <c r="B60" s="1"/>
      <c r="C60" s="5"/>
      <c r="D60" s="6"/>
      <c r="E60" s="1"/>
      <c r="F60" s="49"/>
      <c r="G60" s="9"/>
      <c r="H60" s="6"/>
      <c r="I60" s="6"/>
      <c r="J60" s="1"/>
      <c r="K60" s="8"/>
      <c r="L60" s="5"/>
      <c r="M60" s="55"/>
      <c r="N60" s="6"/>
      <c r="O60" s="1"/>
      <c r="P60" s="1"/>
      <c r="Q60" s="3"/>
      <c r="R60" s="2"/>
    </row>
    <row r="61" spans="1:18" ht="18" x14ac:dyDescent="0.25">
      <c r="A61" s="1"/>
      <c r="B61" s="153" t="s">
        <v>75</v>
      </c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</row>
    <row r="62" spans="1:18" ht="15.75" x14ac:dyDescent="0.25">
      <c r="A62" s="1"/>
      <c r="B62" s="154" t="s">
        <v>0</v>
      </c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</row>
    <row r="63" spans="1:18" x14ac:dyDescent="0.25">
      <c r="A63" s="1"/>
      <c r="B63" s="155" t="s">
        <v>76</v>
      </c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</row>
    <row r="64" spans="1:18" x14ac:dyDescent="0.25">
      <c r="A64" s="1"/>
      <c r="B64" s="4"/>
      <c r="C64" s="4" t="s">
        <v>46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187"/>
    </row>
    <row r="65" spans="1:18" x14ac:dyDescent="0.25">
      <c r="A65" s="1"/>
      <c r="B65" s="1"/>
      <c r="C65" s="4" t="s">
        <v>47</v>
      </c>
      <c r="D65" s="6"/>
      <c r="E65" s="1"/>
      <c r="F65" s="49"/>
      <c r="G65" s="9"/>
      <c r="H65" s="56" t="s">
        <v>40</v>
      </c>
      <c r="I65" s="10"/>
      <c r="J65" s="1"/>
      <c r="K65" s="8"/>
      <c r="L65" s="98" t="s">
        <v>137</v>
      </c>
      <c r="M65" s="56" t="s">
        <v>106</v>
      </c>
      <c r="N65" s="56"/>
      <c r="O65" s="56"/>
      <c r="P65" s="56"/>
      <c r="Q65" s="3"/>
      <c r="R65" s="2"/>
    </row>
    <row r="66" spans="1:18" ht="15.75" thickBot="1" x14ac:dyDescent="0.3">
      <c r="A66" s="1"/>
      <c r="B66" s="5"/>
      <c r="C66" s="56"/>
      <c r="D66" s="1"/>
      <c r="E66" s="6"/>
      <c r="F66" s="49"/>
      <c r="G66" s="9"/>
      <c r="H66" s="55"/>
      <c r="I66" s="10"/>
      <c r="J66" s="1"/>
      <c r="K66" s="8"/>
      <c r="L66" s="8"/>
      <c r="M66" s="1"/>
      <c r="N66" s="1"/>
      <c r="O66" s="1"/>
      <c r="P66" s="1"/>
      <c r="Q66" s="3"/>
      <c r="R66" s="2"/>
    </row>
    <row r="67" spans="1:18" x14ac:dyDescent="0.25">
      <c r="A67" s="57"/>
      <c r="B67" s="156" t="s">
        <v>3</v>
      </c>
      <c r="C67" s="156"/>
      <c r="D67" s="156"/>
      <c r="E67" s="156"/>
      <c r="F67" s="156"/>
      <c r="G67" s="157"/>
      <c r="H67" s="158" t="s">
        <v>4</v>
      </c>
      <c r="I67" s="156"/>
      <c r="J67" s="156"/>
      <c r="K67" s="156"/>
      <c r="L67" s="156"/>
      <c r="M67" s="157"/>
      <c r="N67" s="158" t="s">
        <v>5</v>
      </c>
      <c r="O67" s="156"/>
      <c r="P67" s="156"/>
      <c r="Q67" s="156"/>
      <c r="R67" s="159"/>
    </row>
    <row r="68" spans="1:18" x14ac:dyDescent="0.25">
      <c r="A68" s="15" t="s">
        <v>6</v>
      </c>
      <c r="B68" s="178" t="s">
        <v>41</v>
      </c>
      <c r="C68" s="169" t="s">
        <v>8</v>
      </c>
      <c r="D68" s="169" t="s">
        <v>9</v>
      </c>
      <c r="E68" s="169" t="s">
        <v>10</v>
      </c>
      <c r="F68" s="171" t="s">
        <v>11</v>
      </c>
      <c r="G68" s="173" t="s">
        <v>12</v>
      </c>
      <c r="H68" s="162" t="s">
        <v>13</v>
      </c>
      <c r="I68" s="163"/>
      <c r="J68" s="164"/>
      <c r="K68" s="162" t="s">
        <v>14</v>
      </c>
      <c r="L68" s="163"/>
      <c r="M68" s="164"/>
      <c r="N68" s="165" t="s">
        <v>15</v>
      </c>
      <c r="O68" s="165" t="s">
        <v>16</v>
      </c>
      <c r="P68" s="165" t="s">
        <v>17</v>
      </c>
      <c r="Q68" s="167" t="s">
        <v>18</v>
      </c>
      <c r="R68" s="160" t="s">
        <v>19</v>
      </c>
    </row>
    <row r="69" spans="1:18" ht="15.75" thickBot="1" x14ac:dyDescent="0.3">
      <c r="A69" s="59" t="s">
        <v>20</v>
      </c>
      <c r="B69" s="179"/>
      <c r="C69" s="180"/>
      <c r="D69" s="180"/>
      <c r="E69" s="180"/>
      <c r="F69" s="181"/>
      <c r="G69" s="182"/>
      <c r="H69" s="58">
        <v>1</v>
      </c>
      <c r="I69" s="58">
        <v>2</v>
      </c>
      <c r="J69" s="58">
        <v>3</v>
      </c>
      <c r="K69" s="58">
        <v>1</v>
      </c>
      <c r="L69" s="58">
        <v>2</v>
      </c>
      <c r="M69" s="58">
        <v>3</v>
      </c>
      <c r="N69" s="184"/>
      <c r="O69" s="184"/>
      <c r="P69" s="184"/>
      <c r="Q69" s="185"/>
      <c r="R69" s="183"/>
    </row>
    <row r="70" spans="1:18" ht="15.75" thickBot="1" x14ac:dyDescent="0.3">
      <c r="A70" s="60"/>
      <c r="B70" s="151" t="s">
        <v>42</v>
      </c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2"/>
    </row>
    <row r="71" spans="1:18" ht="15.75" thickBot="1" x14ac:dyDescent="0.3">
      <c r="A71" s="60"/>
      <c r="B71" s="151" t="s">
        <v>68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2"/>
    </row>
    <row r="72" spans="1:18" x14ac:dyDescent="0.25">
      <c r="A72" s="28">
        <v>58</v>
      </c>
      <c r="B72" s="62">
        <v>1</v>
      </c>
      <c r="C72" s="30" t="s">
        <v>59</v>
      </c>
      <c r="D72" s="31">
        <v>38578</v>
      </c>
      <c r="E72" s="34" t="s">
        <v>22</v>
      </c>
      <c r="F72" s="32">
        <v>106.9</v>
      </c>
      <c r="G72" s="33">
        <f t="shared" ref="G72:G77" si="4">POWER(10,(0.75194503*(LOG10(F72/175.508)*LOG10(F72/175.508))))</f>
        <v>1.0835824151384268</v>
      </c>
      <c r="H72" s="30">
        <v>105</v>
      </c>
      <c r="I72" s="119" t="s">
        <v>191</v>
      </c>
      <c r="J72" s="126">
        <v>113</v>
      </c>
      <c r="K72" s="30">
        <v>129</v>
      </c>
      <c r="L72" s="127">
        <v>137</v>
      </c>
      <c r="M72" s="127">
        <v>140</v>
      </c>
      <c r="N72" s="34">
        <f t="shared" ref="N72:N77" si="5">MAX(H72:J72)</f>
        <v>113</v>
      </c>
      <c r="O72" s="34">
        <f t="shared" ref="O72:O77" si="6">MAX(K72:M72)</f>
        <v>140</v>
      </c>
      <c r="P72" s="126">
        <f t="shared" ref="P72:P77" si="7">N72+O72</f>
        <v>253</v>
      </c>
      <c r="Q72" s="36" t="s">
        <v>168</v>
      </c>
      <c r="R72" s="37">
        <f t="shared" ref="R72:R77" si="8">P72*G72</f>
        <v>274.146351030022</v>
      </c>
    </row>
    <row r="73" spans="1:18" x14ac:dyDescent="0.25">
      <c r="A73" s="28">
        <v>38</v>
      </c>
      <c r="B73" s="62">
        <v>2</v>
      </c>
      <c r="C73" s="30" t="s">
        <v>44</v>
      </c>
      <c r="D73" s="31">
        <v>38565</v>
      </c>
      <c r="E73" s="34" t="s">
        <v>22</v>
      </c>
      <c r="F73" s="32">
        <v>53.6</v>
      </c>
      <c r="G73" s="33">
        <f t="shared" si="4"/>
        <v>1.5832043226032877</v>
      </c>
      <c r="H73" s="30">
        <v>35</v>
      </c>
      <c r="I73" s="122">
        <v>40</v>
      </c>
      <c r="J73" s="35">
        <v>43</v>
      </c>
      <c r="K73" s="30">
        <v>50</v>
      </c>
      <c r="L73" s="122">
        <v>54</v>
      </c>
      <c r="M73" s="122">
        <v>56</v>
      </c>
      <c r="N73" s="34">
        <f t="shared" si="5"/>
        <v>43</v>
      </c>
      <c r="O73" s="34">
        <f t="shared" si="6"/>
        <v>56</v>
      </c>
      <c r="P73" s="35">
        <f t="shared" si="7"/>
        <v>99</v>
      </c>
      <c r="Q73" s="36">
        <v>4</v>
      </c>
      <c r="R73" s="37">
        <f t="shared" si="8"/>
        <v>156.73722793772549</v>
      </c>
    </row>
    <row r="74" spans="1:18" x14ac:dyDescent="0.25">
      <c r="A74" s="28">
        <v>37</v>
      </c>
      <c r="B74" s="62">
        <v>3</v>
      </c>
      <c r="C74" s="30" t="s">
        <v>55</v>
      </c>
      <c r="D74" s="31">
        <v>38515</v>
      </c>
      <c r="E74" s="34" t="s">
        <v>22</v>
      </c>
      <c r="F74" s="32">
        <v>87.7</v>
      </c>
      <c r="G74" s="33">
        <f t="shared" si="4"/>
        <v>1.1702041339778655</v>
      </c>
      <c r="H74" s="30">
        <v>45</v>
      </c>
      <c r="I74" s="122">
        <v>50</v>
      </c>
      <c r="J74" s="123" t="s">
        <v>185</v>
      </c>
      <c r="K74" s="30">
        <v>60</v>
      </c>
      <c r="L74" s="122">
        <v>64</v>
      </c>
      <c r="M74" s="119" t="s">
        <v>180</v>
      </c>
      <c r="N74" s="34">
        <f t="shared" si="5"/>
        <v>50</v>
      </c>
      <c r="O74" s="34">
        <f t="shared" si="6"/>
        <v>64</v>
      </c>
      <c r="P74" s="35">
        <f t="shared" si="7"/>
        <v>114</v>
      </c>
      <c r="Q74" s="36">
        <v>6</v>
      </c>
      <c r="R74" s="37">
        <f t="shared" si="8"/>
        <v>133.40327127347666</v>
      </c>
    </row>
    <row r="75" spans="1:18" x14ac:dyDescent="0.25">
      <c r="A75" s="28">
        <v>63</v>
      </c>
      <c r="B75" s="62">
        <v>4</v>
      </c>
      <c r="C75" s="30" t="s">
        <v>175</v>
      </c>
      <c r="D75" s="31">
        <v>38568</v>
      </c>
      <c r="E75" s="29" t="s">
        <v>50</v>
      </c>
      <c r="F75" s="32">
        <v>87.8</v>
      </c>
      <c r="G75" s="33">
        <f t="shared" si="4"/>
        <v>1.1696005231248896</v>
      </c>
      <c r="H75" s="123" t="s">
        <v>183</v>
      </c>
      <c r="I75" s="122">
        <v>55</v>
      </c>
      <c r="J75" s="35">
        <v>61</v>
      </c>
      <c r="K75" s="30">
        <v>95</v>
      </c>
      <c r="L75" s="119" t="s">
        <v>173</v>
      </c>
      <c r="M75" s="122">
        <v>100</v>
      </c>
      <c r="N75" s="34">
        <f t="shared" si="5"/>
        <v>61</v>
      </c>
      <c r="O75" s="34">
        <f t="shared" si="6"/>
        <v>100</v>
      </c>
      <c r="P75" s="35">
        <f t="shared" si="7"/>
        <v>161</v>
      </c>
      <c r="Q75" s="36" t="s">
        <v>170</v>
      </c>
      <c r="R75" s="37">
        <f t="shared" si="8"/>
        <v>188.30568422310722</v>
      </c>
    </row>
    <row r="76" spans="1:18" x14ac:dyDescent="0.25">
      <c r="A76" s="28">
        <v>60</v>
      </c>
      <c r="B76" s="62">
        <v>5</v>
      </c>
      <c r="C76" s="30" t="s">
        <v>56</v>
      </c>
      <c r="D76" s="31" t="s">
        <v>91</v>
      </c>
      <c r="E76" s="34" t="s">
        <v>92</v>
      </c>
      <c r="F76" s="32">
        <v>76.7</v>
      </c>
      <c r="G76" s="33">
        <f t="shared" si="4"/>
        <v>1.2507842486442349</v>
      </c>
      <c r="H76" s="30">
        <v>66</v>
      </c>
      <c r="I76" s="122">
        <v>70</v>
      </c>
      <c r="J76" s="35">
        <v>73</v>
      </c>
      <c r="K76" s="30">
        <v>82</v>
      </c>
      <c r="L76" s="122">
        <v>85</v>
      </c>
      <c r="M76" s="119" t="s">
        <v>192</v>
      </c>
      <c r="N76" s="34">
        <f t="shared" si="5"/>
        <v>73</v>
      </c>
      <c r="O76" s="34">
        <f t="shared" si="6"/>
        <v>85</v>
      </c>
      <c r="P76" s="35">
        <f t="shared" si="7"/>
        <v>158</v>
      </c>
      <c r="Q76" s="36" t="s">
        <v>169</v>
      </c>
      <c r="R76" s="37">
        <f t="shared" si="8"/>
        <v>197.62391128578912</v>
      </c>
    </row>
    <row r="77" spans="1:18" ht="15.75" thickBot="1" x14ac:dyDescent="0.3">
      <c r="A77" s="17">
        <v>46</v>
      </c>
      <c r="B77" s="61">
        <v>6</v>
      </c>
      <c r="C77" s="19" t="s">
        <v>94</v>
      </c>
      <c r="D77" s="20">
        <v>38196</v>
      </c>
      <c r="E77" s="24" t="s">
        <v>92</v>
      </c>
      <c r="F77" s="21">
        <v>88.3</v>
      </c>
      <c r="G77" s="22">
        <f t="shared" si="4"/>
        <v>1.1666121325697218</v>
      </c>
      <c r="H77" s="19">
        <v>45</v>
      </c>
      <c r="I77" s="124">
        <v>50</v>
      </c>
      <c r="J77" s="25">
        <v>53</v>
      </c>
      <c r="K77" s="19">
        <v>66</v>
      </c>
      <c r="L77" s="124">
        <v>71</v>
      </c>
      <c r="M77" s="124">
        <v>73</v>
      </c>
      <c r="N77" s="24">
        <f t="shared" si="5"/>
        <v>53</v>
      </c>
      <c r="O77" s="24">
        <f t="shared" si="6"/>
        <v>73</v>
      </c>
      <c r="P77" s="25">
        <f t="shared" si="7"/>
        <v>126</v>
      </c>
      <c r="Q77" s="26">
        <v>5</v>
      </c>
      <c r="R77" s="27">
        <f t="shared" si="8"/>
        <v>146.99312870378495</v>
      </c>
    </row>
    <row r="78" spans="1:18" ht="15.75" thickBot="1" x14ac:dyDescent="0.3">
      <c r="A78" s="60"/>
      <c r="B78" s="151" t="s">
        <v>38</v>
      </c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2"/>
    </row>
    <row r="79" spans="1:18" x14ac:dyDescent="0.25">
      <c r="A79" s="28">
        <v>43</v>
      </c>
      <c r="B79" s="29">
        <v>1</v>
      </c>
      <c r="C79" s="30" t="s">
        <v>49</v>
      </c>
      <c r="D79" s="31">
        <v>37834</v>
      </c>
      <c r="E79" s="34" t="s">
        <v>22</v>
      </c>
      <c r="F79" s="32">
        <v>69.8</v>
      </c>
      <c r="G79" s="33">
        <f t="shared" ref="G79" si="9">POWER(10,(0.75194503*(LOG10(F79/175.508)*LOG10(F79/175.508))))</f>
        <v>1.3200091301642007</v>
      </c>
      <c r="H79" s="30">
        <v>80</v>
      </c>
      <c r="I79" s="122">
        <v>85</v>
      </c>
      <c r="J79" s="123" t="s">
        <v>188</v>
      </c>
      <c r="K79" s="30">
        <v>103</v>
      </c>
      <c r="L79" s="119" t="s">
        <v>194</v>
      </c>
      <c r="M79" s="122">
        <v>107</v>
      </c>
      <c r="N79" s="34">
        <f t="shared" ref="N79" si="10">MAX(H79:J79)</f>
        <v>85</v>
      </c>
      <c r="O79" s="34">
        <f t="shared" ref="O79" si="11">MAX(K79:M79)</f>
        <v>107</v>
      </c>
      <c r="P79" s="35">
        <f t="shared" ref="P79" si="12">N79+O79</f>
        <v>192</v>
      </c>
      <c r="Q79" s="36" t="s">
        <v>168</v>
      </c>
      <c r="R79" s="37">
        <f t="shared" ref="R79" si="13">P79*G79</f>
        <v>253.44175299152653</v>
      </c>
    </row>
    <row r="80" spans="1:18" x14ac:dyDescent="0.25">
      <c r="A80" s="28">
        <v>1</v>
      </c>
      <c r="B80" s="62">
        <v>2</v>
      </c>
      <c r="C80" s="30" t="s">
        <v>90</v>
      </c>
      <c r="D80" s="31">
        <v>37810</v>
      </c>
      <c r="E80" s="34" t="s">
        <v>72</v>
      </c>
      <c r="F80" s="32">
        <v>75</v>
      </c>
      <c r="G80" s="33">
        <f>POWER(10,(0.75194503*(LOG10(F80/175.508)*LOG10(F80/175.508))))</f>
        <v>1.2662410877538504</v>
      </c>
      <c r="H80" s="30">
        <v>80</v>
      </c>
      <c r="I80" s="119" t="s">
        <v>186</v>
      </c>
      <c r="J80" s="123" t="s">
        <v>186</v>
      </c>
      <c r="K80" s="30">
        <v>100</v>
      </c>
      <c r="L80" s="122">
        <v>105</v>
      </c>
      <c r="M80" s="119" t="s">
        <v>194</v>
      </c>
      <c r="N80" s="34">
        <f>MAX(H80:J80)</f>
        <v>80</v>
      </c>
      <c r="O80" s="34">
        <f>MAX(K80:M80)</f>
        <v>105</v>
      </c>
      <c r="P80" s="35">
        <f>N80+O80</f>
        <v>185</v>
      </c>
      <c r="Q80" s="36">
        <v>4</v>
      </c>
      <c r="R80" s="37">
        <f>P80*G80</f>
        <v>234.25460123446231</v>
      </c>
    </row>
    <row r="81" spans="1:18" x14ac:dyDescent="0.25">
      <c r="A81" s="28">
        <v>32</v>
      </c>
      <c r="B81" s="62">
        <v>3</v>
      </c>
      <c r="C81" s="30" t="s">
        <v>89</v>
      </c>
      <c r="D81" s="76" t="s">
        <v>57</v>
      </c>
      <c r="E81" s="34" t="s">
        <v>86</v>
      </c>
      <c r="F81" s="32">
        <v>95.6</v>
      </c>
      <c r="G81" s="33">
        <f>POWER(10,(0.75194503*(LOG10(F81/175.508)*LOG10(F81/175.508))))</f>
        <v>1.1280897907636438</v>
      </c>
      <c r="H81" s="30">
        <v>90</v>
      </c>
      <c r="I81" s="119" t="s">
        <v>189</v>
      </c>
      <c r="J81" s="123" t="s">
        <v>190</v>
      </c>
      <c r="K81" s="30">
        <v>110</v>
      </c>
      <c r="L81" s="122">
        <v>118</v>
      </c>
      <c r="M81" s="122">
        <v>120</v>
      </c>
      <c r="N81" s="34">
        <f>MAX(H81:J81)</f>
        <v>90</v>
      </c>
      <c r="O81" s="34">
        <f>MAX(K81:M81)</f>
        <v>120</v>
      </c>
      <c r="P81" s="35">
        <f>N81+O81</f>
        <v>210</v>
      </c>
      <c r="Q81" s="36" t="s">
        <v>170</v>
      </c>
      <c r="R81" s="37">
        <f>P81*G81</f>
        <v>236.8988560603652</v>
      </c>
    </row>
    <row r="82" spans="1:18" x14ac:dyDescent="0.25">
      <c r="A82" s="28">
        <v>40</v>
      </c>
      <c r="B82" s="29">
        <v>4</v>
      </c>
      <c r="C82" s="35" t="s">
        <v>102</v>
      </c>
      <c r="D82" s="31">
        <v>37214</v>
      </c>
      <c r="E82" s="34" t="s">
        <v>22</v>
      </c>
      <c r="F82" s="32">
        <v>63</v>
      </c>
      <c r="G82" s="33">
        <f t="shared" ref="G82" si="14">POWER(10,(0.75194503*(LOG10(F82/175.508)*LOG10(F82/175.508))))</f>
        <v>1.4088823094567566</v>
      </c>
      <c r="H82" s="30">
        <v>82</v>
      </c>
      <c r="I82" s="119" t="s">
        <v>187</v>
      </c>
      <c r="J82" s="123" t="s">
        <v>187</v>
      </c>
      <c r="K82" s="30">
        <v>97</v>
      </c>
      <c r="L82" s="119" t="s">
        <v>193</v>
      </c>
      <c r="M82" s="119" t="s">
        <v>193</v>
      </c>
      <c r="N82" s="34">
        <f t="shared" ref="N82" si="15">MAX(H82:J82)</f>
        <v>82</v>
      </c>
      <c r="O82" s="34">
        <f t="shared" ref="O82" si="16">MAX(K82:M82)</f>
        <v>97</v>
      </c>
      <c r="P82" s="35">
        <f t="shared" ref="P82" si="17">N82+O82</f>
        <v>179</v>
      </c>
      <c r="Q82" s="36" t="s">
        <v>169</v>
      </c>
      <c r="R82" s="37">
        <f t="shared" ref="R82" si="18">P82*G82</f>
        <v>252.18993339275943</v>
      </c>
    </row>
    <row r="83" spans="1:18" x14ac:dyDescent="0.25">
      <c r="A83" s="1"/>
      <c r="B83" s="5"/>
      <c r="C83" s="5"/>
      <c r="D83" s="48"/>
      <c r="E83" s="9"/>
      <c r="F83" s="49"/>
      <c r="G83" s="50"/>
      <c r="H83" s="5"/>
      <c r="I83" s="8"/>
      <c r="J83" s="9"/>
      <c r="K83" s="5"/>
      <c r="L83" s="8"/>
      <c r="M83" s="8"/>
      <c r="N83" s="9"/>
      <c r="O83" s="9"/>
      <c r="P83" s="9"/>
      <c r="Q83" s="51"/>
      <c r="R83" s="52"/>
    </row>
    <row r="84" spans="1:18" x14ac:dyDescent="0.25">
      <c r="A84" s="1"/>
      <c r="B84" s="1"/>
      <c r="C84" s="9" t="s">
        <v>103</v>
      </c>
      <c r="D84" s="6"/>
      <c r="E84" s="1"/>
      <c r="F84" s="149" t="s">
        <v>27</v>
      </c>
      <c r="G84" s="149"/>
      <c r="H84" s="6" t="s">
        <v>33</v>
      </c>
      <c r="I84" s="6"/>
      <c r="J84" s="1"/>
      <c r="K84" s="8"/>
      <c r="L84" s="150" t="s">
        <v>29</v>
      </c>
      <c r="M84" s="150"/>
      <c r="N84" s="6" t="s">
        <v>30</v>
      </c>
      <c r="O84" s="10"/>
      <c r="P84" s="1"/>
      <c r="Q84" s="3"/>
      <c r="R84" s="2"/>
    </row>
    <row r="85" spans="1:18" x14ac:dyDescent="0.25">
      <c r="A85" s="1"/>
      <c r="B85" s="1"/>
      <c r="C85" s="9"/>
      <c r="D85" s="6"/>
      <c r="E85" s="1"/>
      <c r="F85" s="54"/>
      <c r="G85" s="54"/>
      <c r="H85" s="6" t="s">
        <v>28</v>
      </c>
      <c r="I85" s="6"/>
      <c r="J85" s="1"/>
      <c r="K85" s="8"/>
      <c r="L85" s="53"/>
      <c r="M85" s="53"/>
      <c r="N85" s="6"/>
      <c r="O85" s="10"/>
      <c r="P85" s="1"/>
      <c r="Q85" s="3"/>
      <c r="R85" s="2"/>
    </row>
    <row r="86" spans="1:18" x14ac:dyDescent="0.25">
      <c r="A86" s="1"/>
      <c r="B86" s="1"/>
      <c r="C86" s="132" t="s">
        <v>211</v>
      </c>
      <c r="D86" s="56" t="s">
        <v>218</v>
      </c>
      <c r="E86" s="1"/>
      <c r="F86" s="49"/>
      <c r="G86" s="9"/>
      <c r="H86" s="6" t="s">
        <v>24</v>
      </c>
      <c r="I86" s="6"/>
      <c r="J86" s="1"/>
      <c r="K86" s="8"/>
      <c r="L86" s="1"/>
      <c r="M86" s="55" t="s">
        <v>32</v>
      </c>
      <c r="N86" s="1" t="s">
        <v>31</v>
      </c>
      <c r="O86" s="73"/>
      <c r="P86" s="1"/>
      <c r="Q86" s="3"/>
      <c r="R86" s="2"/>
    </row>
    <row r="87" spans="1:18" x14ac:dyDescent="0.25">
      <c r="A87" s="1"/>
      <c r="B87" s="1"/>
      <c r="C87" s="132" t="s">
        <v>59</v>
      </c>
      <c r="D87" s="1" t="s">
        <v>195</v>
      </c>
      <c r="E87" s="1" t="s">
        <v>219</v>
      </c>
      <c r="F87" s="49"/>
      <c r="G87" s="9"/>
      <c r="H87" s="6"/>
      <c r="I87" s="6"/>
      <c r="J87" s="1"/>
      <c r="K87" s="8"/>
      <c r="L87" s="1"/>
      <c r="M87" s="55"/>
      <c r="N87" s="6"/>
      <c r="O87" s="73"/>
      <c r="P87" s="1"/>
      <c r="Q87" s="3"/>
      <c r="R87" s="2"/>
    </row>
    <row r="88" spans="1:18" x14ac:dyDescent="0.25">
      <c r="A88" s="1"/>
      <c r="B88" s="1"/>
      <c r="C88" s="5"/>
      <c r="D88" s="1" t="s">
        <v>17</v>
      </c>
      <c r="E88" s="1" t="s">
        <v>220</v>
      </c>
      <c r="F88" s="128"/>
      <c r="G88" s="9"/>
      <c r="H88" s="6"/>
      <c r="I88" s="6"/>
      <c r="J88" s="1"/>
      <c r="K88" s="8"/>
      <c r="L88" s="1"/>
      <c r="M88" s="55"/>
      <c r="N88" s="6"/>
      <c r="O88" s="73"/>
      <c r="P88" s="1"/>
      <c r="Q88" s="3"/>
      <c r="R88" s="2"/>
    </row>
    <row r="89" spans="1:18" x14ac:dyDescent="0.25">
      <c r="A89" s="1"/>
      <c r="B89" s="1"/>
      <c r="C89" s="5"/>
      <c r="D89" s="1"/>
      <c r="E89" s="1"/>
      <c r="F89" s="128"/>
      <c r="G89" s="9"/>
      <c r="H89" s="6"/>
      <c r="I89" s="6"/>
      <c r="J89" s="1"/>
      <c r="K89" s="8"/>
      <c r="L89" s="1"/>
      <c r="M89" s="55"/>
      <c r="N89" s="6"/>
      <c r="O89" s="73"/>
      <c r="P89" s="1"/>
      <c r="Q89" s="3"/>
      <c r="R89" s="2"/>
    </row>
    <row r="90" spans="1:18" ht="18" x14ac:dyDescent="0.25">
      <c r="A90" s="1"/>
      <c r="B90" s="153" t="s">
        <v>75</v>
      </c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</row>
    <row r="91" spans="1:18" ht="15.75" x14ac:dyDescent="0.25">
      <c r="A91" s="1"/>
      <c r="B91" s="154" t="s">
        <v>0</v>
      </c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</row>
    <row r="92" spans="1:18" x14ac:dyDescent="0.25">
      <c r="A92" s="1"/>
      <c r="B92" s="155" t="s">
        <v>76</v>
      </c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</row>
    <row r="93" spans="1:18" x14ac:dyDescent="0.25">
      <c r="A93" s="1"/>
      <c r="B93" s="1"/>
      <c r="C93" s="4" t="s">
        <v>52</v>
      </c>
      <c r="D93" s="6"/>
      <c r="E93" s="1"/>
      <c r="F93" s="49"/>
      <c r="G93" s="9"/>
      <c r="H93" s="6"/>
      <c r="I93" s="6"/>
      <c r="J93" s="1"/>
      <c r="K93" s="8"/>
      <c r="L93" s="1"/>
      <c r="M93" s="55"/>
      <c r="N93" s="6"/>
      <c r="O93" s="73"/>
      <c r="P93" s="1"/>
      <c r="Q93" s="3"/>
      <c r="R93" s="2"/>
    </row>
    <row r="94" spans="1:18" x14ac:dyDescent="0.25">
      <c r="A94" s="1"/>
      <c r="B94" s="4"/>
      <c r="C94" s="4" t="s">
        <v>53</v>
      </c>
      <c r="D94" s="4"/>
      <c r="E94" s="4"/>
      <c r="F94" s="4"/>
      <c r="G94" s="4"/>
      <c r="H94" s="4" t="s">
        <v>48</v>
      </c>
      <c r="I94" s="4"/>
      <c r="J94" s="4"/>
      <c r="K94" s="4"/>
      <c r="L94" s="4"/>
      <c r="M94" s="4"/>
      <c r="N94" s="4"/>
      <c r="O94" s="4"/>
      <c r="P94" s="4"/>
      <c r="Q94" s="4"/>
      <c r="R94" s="187"/>
    </row>
    <row r="95" spans="1:18" ht="15.75" thickBot="1" x14ac:dyDescent="0.3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187"/>
    </row>
    <row r="96" spans="1:18" x14ac:dyDescent="0.25">
      <c r="A96" s="57"/>
      <c r="B96" s="156" t="s">
        <v>3</v>
      </c>
      <c r="C96" s="156"/>
      <c r="D96" s="156"/>
      <c r="E96" s="156"/>
      <c r="F96" s="156"/>
      <c r="G96" s="157"/>
      <c r="H96" s="158" t="s">
        <v>4</v>
      </c>
      <c r="I96" s="156"/>
      <c r="J96" s="156"/>
      <c r="K96" s="156"/>
      <c r="L96" s="156"/>
      <c r="M96" s="157"/>
      <c r="N96" s="158" t="s">
        <v>5</v>
      </c>
      <c r="O96" s="156"/>
      <c r="P96" s="156"/>
      <c r="Q96" s="156"/>
      <c r="R96" s="159"/>
    </row>
    <row r="97" spans="1:18" x14ac:dyDescent="0.25">
      <c r="A97" s="15" t="s">
        <v>6</v>
      </c>
      <c r="B97" s="178" t="s">
        <v>41</v>
      </c>
      <c r="C97" s="169" t="s">
        <v>8</v>
      </c>
      <c r="D97" s="169" t="s">
        <v>9</v>
      </c>
      <c r="E97" s="169" t="s">
        <v>10</v>
      </c>
      <c r="F97" s="171" t="s">
        <v>11</v>
      </c>
      <c r="G97" s="173" t="s">
        <v>12</v>
      </c>
      <c r="H97" s="162" t="s">
        <v>13</v>
      </c>
      <c r="I97" s="163"/>
      <c r="J97" s="164"/>
      <c r="K97" s="162" t="s">
        <v>14</v>
      </c>
      <c r="L97" s="163"/>
      <c r="M97" s="164"/>
      <c r="N97" s="165" t="s">
        <v>15</v>
      </c>
      <c r="O97" s="165" t="s">
        <v>16</v>
      </c>
      <c r="P97" s="165" t="s">
        <v>17</v>
      </c>
      <c r="Q97" s="167" t="s">
        <v>18</v>
      </c>
      <c r="R97" s="160" t="s">
        <v>19</v>
      </c>
    </row>
    <row r="98" spans="1:18" ht="15.75" thickBot="1" x14ac:dyDescent="0.3">
      <c r="A98" s="59" t="s">
        <v>20</v>
      </c>
      <c r="B98" s="179"/>
      <c r="C98" s="180"/>
      <c r="D98" s="180"/>
      <c r="E98" s="180"/>
      <c r="F98" s="181"/>
      <c r="G98" s="182"/>
      <c r="H98" s="58">
        <v>1</v>
      </c>
      <c r="I98" s="58">
        <v>2</v>
      </c>
      <c r="J98" s="58">
        <v>3</v>
      </c>
      <c r="K98" s="58">
        <v>1</v>
      </c>
      <c r="L98" s="58">
        <v>2</v>
      </c>
      <c r="M98" s="58">
        <v>3</v>
      </c>
      <c r="N98" s="184"/>
      <c r="O98" s="184"/>
      <c r="P98" s="184"/>
      <c r="Q98" s="185"/>
      <c r="R98" s="183"/>
    </row>
    <row r="99" spans="1:18" ht="15.75" thickBot="1" x14ac:dyDescent="0.3">
      <c r="A99" s="74"/>
      <c r="B99" s="151" t="s">
        <v>42</v>
      </c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2"/>
    </row>
    <row r="100" spans="1:18" ht="15.75" thickBot="1" x14ac:dyDescent="0.3">
      <c r="A100" s="60"/>
      <c r="B100" s="151" t="s">
        <v>95</v>
      </c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2"/>
    </row>
    <row r="101" spans="1:18" x14ac:dyDescent="0.25">
      <c r="A101" s="28">
        <v>15</v>
      </c>
      <c r="B101" s="29">
        <v>1</v>
      </c>
      <c r="C101" s="94" t="s">
        <v>96</v>
      </c>
      <c r="D101" s="31">
        <v>36262</v>
      </c>
      <c r="E101" s="34" t="s">
        <v>72</v>
      </c>
      <c r="F101" s="32">
        <v>79.2</v>
      </c>
      <c r="G101" s="33">
        <f t="shared" ref="G101:G107" si="19">POWER(10,(0.75194503*(LOG10(F101/175.508)*LOG10(F101/175.508))))</f>
        <v>1.2296942534236925</v>
      </c>
      <c r="H101" s="30">
        <v>105</v>
      </c>
      <c r="I101" s="119" t="s">
        <v>198</v>
      </c>
      <c r="J101" s="35">
        <v>108</v>
      </c>
      <c r="K101" s="123" t="s">
        <v>206</v>
      </c>
      <c r="L101" s="119" t="s">
        <v>206</v>
      </c>
      <c r="M101" s="122">
        <v>135</v>
      </c>
      <c r="N101" s="34">
        <f t="shared" ref="N101:N110" si="20">MAX(H101:J101)</f>
        <v>108</v>
      </c>
      <c r="O101" s="34">
        <f t="shared" ref="O101:O107" si="21">MAX(K101:M101)</f>
        <v>135</v>
      </c>
      <c r="P101" s="35">
        <f t="shared" ref="P101:P107" si="22">N101+O101</f>
        <v>243</v>
      </c>
      <c r="Q101" s="36">
        <v>4</v>
      </c>
      <c r="R101" s="37">
        <f t="shared" ref="R101:R107" si="23">P101*G101</f>
        <v>298.81570358195728</v>
      </c>
    </row>
    <row r="102" spans="1:18" x14ac:dyDescent="0.25">
      <c r="A102" s="28">
        <v>8</v>
      </c>
      <c r="B102" s="29">
        <v>2</v>
      </c>
      <c r="C102" s="94" t="s">
        <v>97</v>
      </c>
      <c r="D102" s="76" t="s">
        <v>98</v>
      </c>
      <c r="E102" s="34" t="s">
        <v>86</v>
      </c>
      <c r="F102" s="32">
        <v>87.8</v>
      </c>
      <c r="G102" s="33">
        <f t="shared" si="19"/>
        <v>1.1696005231248896</v>
      </c>
      <c r="H102" s="123" t="s">
        <v>196</v>
      </c>
      <c r="I102" s="119" t="s">
        <v>196</v>
      </c>
      <c r="J102" s="35">
        <v>90</v>
      </c>
      <c r="K102" s="30">
        <v>110</v>
      </c>
      <c r="L102" s="119" t="s">
        <v>204</v>
      </c>
      <c r="M102" s="119" t="s">
        <v>204</v>
      </c>
      <c r="N102" s="34">
        <f t="shared" si="20"/>
        <v>90</v>
      </c>
      <c r="O102" s="34">
        <f t="shared" si="21"/>
        <v>110</v>
      </c>
      <c r="P102" s="35">
        <f t="shared" si="22"/>
        <v>200</v>
      </c>
      <c r="Q102" s="36">
        <v>10</v>
      </c>
      <c r="R102" s="37">
        <f t="shared" si="23"/>
        <v>233.92010462497791</v>
      </c>
    </row>
    <row r="103" spans="1:18" x14ac:dyDescent="0.25">
      <c r="A103" s="28">
        <v>47</v>
      </c>
      <c r="B103" s="29">
        <v>3</v>
      </c>
      <c r="C103" s="96" t="s">
        <v>60</v>
      </c>
      <c r="D103" s="31">
        <v>32965</v>
      </c>
      <c r="E103" s="34" t="s">
        <v>22</v>
      </c>
      <c r="F103" s="32">
        <v>95.2</v>
      </c>
      <c r="G103" s="33">
        <f t="shared" si="19"/>
        <v>1.1299746100313364</v>
      </c>
      <c r="H103" s="131">
        <v>141</v>
      </c>
      <c r="I103" s="119" t="s">
        <v>203</v>
      </c>
      <c r="J103" s="123" t="s">
        <v>203</v>
      </c>
      <c r="K103" s="131">
        <v>170</v>
      </c>
      <c r="L103" s="127">
        <v>175</v>
      </c>
      <c r="M103" s="127">
        <v>180</v>
      </c>
      <c r="N103" s="34">
        <f t="shared" si="20"/>
        <v>141</v>
      </c>
      <c r="O103" s="34">
        <f t="shared" si="21"/>
        <v>180</v>
      </c>
      <c r="P103" s="126">
        <f t="shared" si="22"/>
        <v>321</v>
      </c>
      <c r="Q103" s="36" t="s">
        <v>168</v>
      </c>
      <c r="R103" s="37">
        <f t="shared" si="23"/>
        <v>362.72184982005899</v>
      </c>
    </row>
    <row r="104" spans="1:18" x14ac:dyDescent="0.25">
      <c r="A104" s="28">
        <v>36</v>
      </c>
      <c r="B104" s="29">
        <v>4</v>
      </c>
      <c r="C104" s="96" t="s">
        <v>61</v>
      </c>
      <c r="D104" s="76" t="s">
        <v>107</v>
      </c>
      <c r="E104" s="34" t="s">
        <v>22</v>
      </c>
      <c r="F104" s="32">
        <v>95.9</v>
      </c>
      <c r="G104" s="33">
        <f t="shared" si="19"/>
        <v>1.1266918427149601</v>
      </c>
      <c r="H104" s="30">
        <v>105</v>
      </c>
      <c r="I104" s="122">
        <v>112</v>
      </c>
      <c r="J104" s="123" t="s">
        <v>200</v>
      </c>
      <c r="K104" s="30">
        <v>130</v>
      </c>
      <c r="L104" s="122">
        <v>140</v>
      </c>
      <c r="M104" s="122">
        <v>145</v>
      </c>
      <c r="N104" s="34">
        <f t="shared" si="20"/>
        <v>112</v>
      </c>
      <c r="O104" s="34">
        <f t="shared" si="21"/>
        <v>145</v>
      </c>
      <c r="P104" s="35">
        <f t="shared" si="22"/>
        <v>257</v>
      </c>
      <c r="Q104" s="36">
        <v>5</v>
      </c>
      <c r="R104" s="37">
        <f t="shared" si="23"/>
        <v>289.55980357774473</v>
      </c>
    </row>
    <row r="105" spans="1:18" x14ac:dyDescent="0.25">
      <c r="A105" s="28">
        <v>19</v>
      </c>
      <c r="B105" s="29">
        <v>5</v>
      </c>
      <c r="C105" s="96" t="s">
        <v>31</v>
      </c>
      <c r="D105" s="31">
        <v>35842</v>
      </c>
      <c r="E105" s="34" t="s">
        <v>22</v>
      </c>
      <c r="F105" s="32">
        <v>85.4</v>
      </c>
      <c r="G105" s="33">
        <f t="shared" si="19"/>
        <v>1.184654090939202</v>
      </c>
      <c r="H105" s="123" t="s">
        <v>191</v>
      </c>
      <c r="I105" s="122">
        <v>113</v>
      </c>
      <c r="J105" s="123" t="s">
        <v>202</v>
      </c>
      <c r="K105" s="30">
        <v>140</v>
      </c>
      <c r="L105" s="119" t="s">
        <v>207</v>
      </c>
      <c r="M105" s="119" t="s">
        <v>207</v>
      </c>
      <c r="N105" s="34">
        <f t="shared" si="20"/>
        <v>113</v>
      </c>
      <c r="O105" s="34">
        <f t="shared" si="21"/>
        <v>140</v>
      </c>
      <c r="P105" s="35">
        <f t="shared" si="22"/>
        <v>253</v>
      </c>
      <c r="Q105" s="36" t="s">
        <v>170</v>
      </c>
      <c r="R105" s="37">
        <f t="shared" si="23"/>
        <v>299.71748500761811</v>
      </c>
    </row>
    <row r="106" spans="1:18" x14ac:dyDescent="0.25">
      <c r="A106" s="28">
        <v>22</v>
      </c>
      <c r="B106" s="29">
        <v>6</v>
      </c>
      <c r="C106" s="96" t="s">
        <v>99</v>
      </c>
      <c r="D106" s="76">
        <v>32524</v>
      </c>
      <c r="E106" s="34" t="s">
        <v>22</v>
      </c>
      <c r="F106" s="32">
        <v>85.6</v>
      </c>
      <c r="G106" s="33">
        <f t="shared" si="19"/>
        <v>1.1833531775315131</v>
      </c>
      <c r="H106" s="30">
        <v>105</v>
      </c>
      <c r="I106" s="122">
        <v>110</v>
      </c>
      <c r="J106" s="123" t="s">
        <v>199</v>
      </c>
      <c r="K106" s="30">
        <v>125</v>
      </c>
      <c r="L106" s="119" t="s">
        <v>205</v>
      </c>
      <c r="M106" s="122">
        <v>130</v>
      </c>
      <c r="N106" s="34">
        <f t="shared" si="20"/>
        <v>110</v>
      </c>
      <c r="O106" s="34">
        <f t="shared" si="21"/>
        <v>130</v>
      </c>
      <c r="P106" s="35">
        <f t="shared" si="22"/>
        <v>240</v>
      </c>
      <c r="Q106" s="36">
        <v>7</v>
      </c>
      <c r="R106" s="37">
        <f t="shared" si="23"/>
        <v>284.00476260756318</v>
      </c>
    </row>
    <row r="107" spans="1:18" x14ac:dyDescent="0.25">
      <c r="A107" s="28">
        <v>55</v>
      </c>
      <c r="B107" s="29">
        <v>7</v>
      </c>
      <c r="C107" s="96" t="s">
        <v>100</v>
      </c>
      <c r="D107" s="31">
        <v>32318</v>
      </c>
      <c r="E107" s="34" t="s">
        <v>50</v>
      </c>
      <c r="F107" s="32">
        <v>92.9</v>
      </c>
      <c r="G107" s="33">
        <f t="shared" si="19"/>
        <v>1.1412924495932517</v>
      </c>
      <c r="H107" s="123" t="s">
        <v>173</v>
      </c>
      <c r="I107" s="122">
        <v>100</v>
      </c>
      <c r="J107" s="35">
        <v>110</v>
      </c>
      <c r="K107" s="30">
        <v>130</v>
      </c>
      <c r="L107" s="122">
        <v>140</v>
      </c>
      <c r="M107" s="119" t="s">
        <v>203</v>
      </c>
      <c r="N107" s="34">
        <f t="shared" si="20"/>
        <v>110</v>
      </c>
      <c r="O107" s="34">
        <f t="shared" si="21"/>
        <v>140</v>
      </c>
      <c r="P107" s="35">
        <f t="shared" si="22"/>
        <v>250</v>
      </c>
      <c r="Q107" s="36">
        <v>6</v>
      </c>
      <c r="R107" s="37">
        <f t="shared" si="23"/>
        <v>285.3231123983129</v>
      </c>
    </row>
    <row r="108" spans="1:18" x14ac:dyDescent="0.25">
      <c r="A108" s="28">
        <v>23</v>
      </c>
      <c r="B108" s="29">
        <v>8</v>
      </c>
      <c r="C108" s="94" t="s">
        <v>101</v>
      </c>
      <c r="D108" s="31">
        <v>36860</v>
      </c>
      <c r="E108" s="34" t="s">
        <v>72</v>
      </c>
      <c r="F108" s="32">
        <v>91.8</v>
      </c>
      <c r="G108" s="33">
        <f>POWER(10,(0.75194503*(LOG10(F108/175.508)*LOG10(F108/175.508))))</f>
        <v>1.1470079913225022</v>
      </c>
      <c r="H108" s="30">
        <v>95</v>
      </c>
      <c r="I108" s="122">
        <v>100</v>
      </c>
      <c r="J108" s="123" t="s">
        <v>197</v>
      </c>
      <c r="K108" s="30">
        <v>110</v>
      </c>
      <c r="L108" s="122">
        <v>115</v>
      </c>
      <c r="M108" s="119" t="s">
        <v>204</v>
      </c>
      <c r="N108" s="34">
        <f t="shared" si="20"/>
        <v>100</v>
      </c>
      <c r="O108" s="34">
        <f>MAX(K108:M108)</f>
        <v>115</v>
      </c>
      <c r="P108" s="35">
        <f>N108+O108</f>
        <v>215</v>
      </c>
      <c r="Q108" s="36">
        <v>9</v>
      </c>
      <c r="R108" s="37">
        <f>P108*G108</f>
        <v>246.60671813433797</v>
      </c>
    </row>
    <row r="109" spans="1:18" x14ac:dyDescent="0.25">
      <c r="A109" s="28">
        <v>29</v>
      </c>
      <c r="B109" s="29">
        <v>9</v>
      </c>
      <c r="C109" s="94" t="s">
        <v>135</v>
      </c>
      <c r="D109" s="31" t="s">
        <v>136</v>
      </c>
      <c r="E109" s="34" t="s">
        <v>131</v>
      </c>
      <c r="F109" s="32">
        <v>94.8</v>
      </c>
      <c r="G109" s="33">
        <f>POWER(10,(0.75194503*(LOG10(F109/175.508)*LOG10(F109/175.508))))</f>
        <v>1.1318836131269991</v>
      </c>
      <c r="H109" s="30">
        <v>120</v>
      </c>
      <c r="I109" s="122">
        <v>127</v>
      </c>
      <c r="J109" s="35">
        <v>132</v>
      </c>
      <c r="K109" s="30">
        <v>160</v>
      </c>
      <c r="L109" s="119" t="s">
        <v>208</v>
      </c>
      <c r="M109" s="119" t="s">
        <v>208</v>
      </c>
      <c r="N109" s="34">
        <f t="shared" si="20"/>
        <v>132</v>
      </c>
      <c r="O109" s="34">
        <f>MAX(K109:M109)</f>
        <v>160</v>
      </c>
      <c r="P109" s="35">
        <f>N109+O109</f>
        <v>292</v>
      </c>
      <c r="Q109" s="36" t="s">
        <v>169</v>
      </c>
      <c r="R109" s="37">
        <f>P109*G109</f>
        <v>330.51001503308373</v>
      </c>
    </row>
    <row r="110" spans="1:18" ht="15.75" thickBot="1" x14ac:dyDescent="0.3">
      <c r="A110" s="38">
        <v>26</v>
      </c>
      <c r="B110" s="39">
        <v>10</v>
      </c>
      <c r="C110" s="97" t="s">
        <v>139</v>
      </c>
      <c r="D110" s="41">
        <v>33400</v>
      </c>
      <c r="E110" s="39" t="s">
        <v>51</v>
      </c>
      <c r="F110" s="42">
        <v>83</v>
      </c>
      <c r="G110" s="43">
        <f>POWER(10,(0.75194503*(LOG10(F110/175.508)*LOG10(F110/175.508))))</f>
        <v>1.2009673027892449</v>
      </c>
      <c r="H110" s="129" t="s">
        <v>196</v>
      </c>
      <c r="I110" s="130">
        <v>90</v>
      </c>
      <c r="J110" s="45">
        <v>95</v>
      </c>
      <c r="K110" s="40">
        <v>112</v>
      </c>
      <c r="L110" s="130">
        <v>117</v>
      </c>
      <c r="M110" s="130">
        <v>122</v>
      </c>
      <c r="N110" s="44">
        <f t="shared" si="20"/>
        <v>95</v>
      </c>
      <c r="O110" s="44">
        <f>MAX(K110:M110)</f>
        <v>122</v>
      </c>
      <c r="P110" s="45">
        <f>N110+O110</f>
        <v>217</v>
      </c>
      <c r="Q110" s="46">
        <v>8</v>
      </c>
      <c r="R110" s="47">
        <f>P110*G110</f>
        <v>260.60990470526616</v>
      </c>
    </row>
    <row r="111" spans="1:18" x14ac:dyDescent="0.25">
      <c r="A111" s="1"/>
      <c r="B111" s="5"/>
      <c r="C111" s="5"/>
      <c r="D111" s="48"/>
      <c r="E111" s="9"/>
      <c r="F111" s="49"/>
      <c r="G111" s="50"/>
      <c r="H111" s="5"/>
      <c r="I111" s="8"/>
      <c r="J111" s="9"/>
      <c r="K111" s="5"/>
      <c r="L111" s="8"/>
      <c r="M111" s="8"/>
      <c r="N111" s="9"/>
      <c r="O111" s="9"/>
      <c r="P111" s="9"/>
      <c r="Q111" s="51"/>
      <c r="R111" s="52"/>
    </row>
    <row r="112" spans="1:18" x14ac:dyDescent="0.25">
      <c r="A112" s="1"/>
      <c r="B112" s="1"/>
      <c r="C112" s="9" t="s">
        <v>103</v>
      </c>
      <c r="D112" s="6"/>
      <c r="E112" s="1"/>
      <c r="F112" s="149" t="s">
        <v>27</v>
      </c>
      <c r="G112" s="149"/>
      <c r="H112" s="6" t="s">
        <v>28</v>
      </c>
      <c r="I112" s="6"/>
      <c r="J112" s="1"/>
      <c r="K112" s="8"/>
      <c r="L112" s="150" t="s">
        <v>29</v>
      </c>
      <c r="M112" s="150"/>
      <c r="N112" s="6" t="s">
        <v>30</v>
      </c>
      <c r="O112" s="10"/>
      <c r="P112" s="1"/>
      <c r="Q112" s="3"/>
      <c r="R112" s="2"/>
    </row>
    <row r="113" spans="1:18" x14ac:dyDescent="0.25">
      <c r="A113" s="1"/>
      <c r="B113" s="1"/>
      <c r="C113" s="5"/>
      <c r="D113" s="6"/>
      <c r="E113" s="1"/>
      <c r="F113" s="49"/>
      <c r="G113" s="9"/>
      <c r="H113" s="6" t="s">
        <v>24</v>
      </c>
      <c r="I113" s="6"/>
      <c r="J113" s="1"/>
      <c r="K113" s="8"/>
      <c r="L113" s="1"/>
      <c r="M113" s="55" t="s">
        <v>32</v>
      </c>
      <c r="N113" s="1" t="s">
        <v>201</v>
      </c>
      <c r="O113" s="73"/>
      <c r="P113" s="1"/>
      <c r="Q113" s="3"/>
      <c r="R113" s="2"/>
    </row>
    <row r="114" spans="1:18" x14ac:dyDescent="0.25">
      <c r="A114" s="1"/>
      <c r="B114" s="1"/>
      <c r="C114" s="5"/>
      <c r="D114" s="6"/>
      <c r="E114" s="1"/>
      <c r="F114" s="49"/>
      <c r="G114" s="9"/>
      <c r="H114" s="6" t="s">
        <v>33</v>
      </c>
      <c r="I114" s="6"/>
      <c r="J114" s="1"/>
      <c r="K114" s="8"/>
      <c r="L114" s="1"/>
      <c r="M114" s="55"/>
      <c r="N114" s="6"/>
      <c r="O114" s="73"/>
      <c r="P114" s="1"/>
      <c r="Q114" s="3"/>
      <c r="R114" s="2"/>
    </row>
    <row r="115" spans="1:18" x14ac:dyDescent="0.25">
      <c r="A115" s="1"/>
      <c r="B115" s="1"/>
      <c r="C115" s="132" t="s">
        <v>209</v>
      </c>
      <c r="D115" s="56" t="s">
        <v>212</v>
      </c>
      <c r="E115" s="1"/>
      <c r="F115" s="49"/>
      <c r="G115" s="9"/>
      <c r="H115" s="6"/>
      <c r="I115" s="6"/>
      <c r="J115" s="1"/>
      <c r="K115" s="8"/>
      <c r="L115" s="1"/>
      <c r="M115" s="55"/>
      <c r="N115" s="6"/>
      <c r="O115" s="73"/>
      <c r="P115" s="1"/>
      <c r="Q115" s="3"/>
      <c r="R115" s="2"/>
    </row>
    <row r="116" spans="1:18" x14ac:dyDescent="0.25">
      <c r="A116" s="1"/>
      <c r="B116" s="1"/>
      <c r="C116" s="132" t="s">
        <v>60</v>
      </c>
      <c r="D116" s="1" t="s">
        <v>210</v>
      </c>
      <c r="E116" s="1"/>
      <c r="F116" s="49"/>
      <c r="G116" s="9"/>
      <c r="H116" s="6"/>
      <c r="I116" s="6"/>
      <c r="J116" s="1"/>
      <c r="K116" s="8"/>
      <c r="L116" s="1"/>
      <c r="M116" s="55"/>
      <c r="N116" s="6"/>
      <c r="O116" s="73"/>
      <c r="P116" s="1"/>
      <c r="Q116" s="3"/>
      <c r="R116" s="2"/>
    </row>
    <row r="117" spans="1:18" x14ac:dyDescent="0.25">
      <c r="A117" s="1"/>
      <c r="B117" s="1"/>
      <c r="C117" s="5"/>
      <c r="D117" s="1" t="s">
        <v>230</v>
      </c>
      <c r="E117" s="1"/>
      <c r="F117" s="49"/>
      <c r="G117" s="9"/>
      <c r="H117" s="6"/>
      <c r="I117" s="6"/>
      <c r="J117" s="1"/>
      <c r="K117" s="8"/>
      <c r="L117" s="5"/>
      <c r="M117" s="55"/>
      <c r="N117" s="6"/>
      <c r="O117" s="1"/>
      <c r="P117" s="1"/>
      <c r="Q117" s="3"/>
      <c r="R117" s="2"/>
    </row>
    <row r="118" spans="1:18" x14ac:dyDescent="0.25">
      <c r="A118" s="1"/>
      <c r="B118" s="1"/>
      <c r="C118" s="5"/>
      <c r="D118" s="1" t="s">
        <v>17</v>
      </c>
      <c r="E118" s="1" t="s">
        <v>229</v>
      </c>
      <c r="F118" s="49"/>
      <c r="G118" s="9"/>
      <c r="H118" s="6"/>
      <c r="I118" s="6"/>
      <c r="J118" s="1"/>
      <c r="K118" s="8"/>
      <c r="L118" s="5"/>
      <c r="M118" s="55"/>
      <c r="N118" s="6"/>
      <c r="O118" s="1"/>
      <c r="P118" s="1"/>
      <c r="Q118" s="3"/>
      <c r="R118" s="2"/>
    </row>
    <row r="119" spans="1:18" ht="18" x14ac:dyDescent="0.25">
      <c r="A119" s="1"/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</row>
    <row r="120" spans="1:18" ht="15.75" x14ac:dyDescent="0.25">
      <c r="A120" s="1"/>
      <c r="B120" s="154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</row>
    <row r="121" spans="1:18" x14ac:dyDescent="0.25">
      <c r="A121" s="1"/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</row>
    <row r="122" spans="1:18" x14ac:dyDescent="0.25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187"/>
    </row>
    <row r="123" spans="1:18" x14ac:dyDescent="0.25">
      <c r="A123" s="1"/>
      <c r="B123" s="5"/>
      <c r="C123" s="4"/>
      <c r="D123" s="1"/>
      <c r="E123" s="6"/>
      <c r="F123" s="49"/>
      <c r="G123" s="9"/>
      <c r="H123" s="56"/>
      <c r="I123" s="10"/>
      <c r="J123" s="1"/>
      <c r="K123" s="8"/>
      <c r="L123" s="8"/>
      <c r="M123" s="56"/>
      <c r="N123" s="56"/>
      <c r="O123" s="56"/>
      <c r="P123" s="56"/>
      <c r="Q123" s="3"/>
      <c r="R123" s="2"/>
    </row>
    <row r="124" spans="1:18" x14ac:dyDescent="0.25">
      <c r="A124" s="1"/>
      <c r="B124" s="1"/>
      <c r="C124" s="5"/>
      <c r="D124" s="6"/>
      <c r="E124" s="1"/>
      <c r="F124" s="49"/>
      <c r="G124" s="9"/>
      <c r="H124" s="6"/>
      <c r="I124" s="6"/>
      <c r="J124" s="1"/>
      <c r="K124" s="8"/>
      <c r="L124" s="1"/>
      <c r="M124" s="55"/>
      <c r="N124" s="6"/>
      <c r="O124" s="73"/>
      <c r="P124" s="1"/>
      <c r="Q124" s="3"/>
      <c r="R124" s="2"/>
    </row>
    <row r="125" spans="1:18" x14ac:dyDescent="0.25">
      <c r="A125" s="1"/>
      <c r="B125" s="1"/>
      <c r="C125" s="5"/>
      <c r="D125" s="6"/>
      <c r="E125" s="1"/>
      <c r="F125" s="54"/>
      <c r="G125" s="54"/>
      <c r="H125" s="6"/>
      <c r="I125" s="6"/>
      <c r="J125" s="1"/>
      <c r="K125" s="8"/>
      <c r="L125" s="53"/>
      <c r="M125" s="53"/>
      <c r="N125" s="6"/>
      <c r="O125" s="10"/>
      <c r="P125" s="1"/>
      <c r="Q125" s="3"/>
      <c r="R125" s="2"/>
    </row>
    <row r="126" spans="1:18" x14ac:dyDescent="0.25">
      <c r="A126" s="1"/>
      <c r="B126" s="1"/>
      <c r="C126" s="5"/>
      <c r="D126" s="6"/>
      <c r="E126" s="1"/>
      <c r="F126" s="49"/>
      <c r="G126" s="9"/>
      <c r="H126" s="6"/>
      <c r="I126" s="6"/>
      <c r="J126" s="1"/>
      <c r="K126" s="8"/>
      <c r="L126" s="1"/>
      <c r="M126" s="55"/>
      <c r="N126" s="6"/>
      <c r="O126" s="73"/>
      <c r="P126" s="1"/>
      <c r="Q126" s="3"/>
      <c r="R126" s="2"/>
    </row>
    <row r="127" spans="1:18" x14ac:dyDescent="0.25">
      <c r="A127" s="1"/>
      <c r="B127" s="75"/>
      <c r="C127" s="75" t="s">
        <v>21</v>
      </c>
      <c r="D127" s="75"/>
      <c r="E127" s="1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3"/>
      <c r="R127" s="2"/>
    </row>
    <row r="128" spans="1:18" x14ac:dyDescent="0.25">
      <c r="A128" s="1"/>
      <c r="B128" s="5" t="s">
        <v>18</v>
      </c>
      <c r="C128" s="5" t="s">
        <v>8</v>
      </c>
      <c r="D128" s="5" t="s">
        <v>19</v>
      </c>
      <c r="E128" s="1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3"/>
      <c r="R128" s="2"/>
    </row>
    <row r="129" spans="1:18" x14ac:dyDescent="0.25">
      <c r="A129" s="1"/>
      <c r="B129" s="196">
        <v>1</v>
      </c>
      <c r="C129" s="196" t="s">
        <v>73</v>
      </c>
      <c r="D129" s="197">
        <v>185.53328737363765</v>
      </c>
      <c r="E129" s="5"/>
      <c r="F129" s="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3"/>
      <c r="R129" s="2"/>
    </row>
    <row r="130" spans="1:18" x14ac:dyDescent="0.25">
      <c r="A130" s="1"/>
      <c r="B130" s="196">
        <v>2</v>
      </c>
      <c r="C130" s="196" t="s">
        <v>71</v>
      </c>
      <c r="D130" s="197">
        <v>170.60128210370232</v>
      </c>
      <c r="E130" s="5"/>
      <c r="F130" s="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3"/>
      <c r="R130" s="2"/>
    </row>
    <row r="131" spans="1:18" x14ac:dyDescent="0.25">
      <c r="A131" s="1"/>
      <c r="B131" s="196">
        <v>3</v>
      </c>
      <c r="C131" s="196" t="s">
        <v>70</v>
      </c>
      <c r="D131" s="197">
        <v>159.58529513427052</v>
      </c>
      <c r="E131" s="5"/>
      <c r="F131" s="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3"/>
      <c r="R131" s="2"/>
    </row>
    <row r="132" spans="1:18" x14ac:dyDescent="0.25">
      <c r="A132" s="1"/>
      <c r="B132" s="5">
        <v>4</v>
      </c>
      <c r="C132" s="5" t="s">
        <v>66</v>
      </c>
      <c r="D132" s="52">
        <v>137.34356883643866</v>
      </c>
      <c r="E132" s="5"/>
      <c r="F132" s="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3"/>
      <c r="R132" s="2"/>
    </row>
    <row r="133" spans="1:18" x14ac:dyDescent="0.25">
      <c r="A133" s="1"/>
      <c r="B133" s="5">
        <v>5</v>
      </c>
      <c r="C133" s="5" t="s">
        <v>67</v>
      </c>
      <c r="D133" s="52">
        <v>135.97013314807427</v>
      </c>
      <c r="E133" s="5"/>
      <c r="F133" s="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3"/>
      <c r="R133" s="2"/>
    </row>
    <row r="134" spans="1:18" x14ac:dyDescent="0.25">
      <c r="A134" s="1"/>
      <c r="B134" s="5">
        <v>6</v>
      </c>
      <c r="C134" s="5" t="s">
        <v>69</v>
      </c>
      <c r="D134" s="52">
        <v>122.05173633580551</v>
      </c>
      <c r="E134" s="5"/>
      <c r="F134" s="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3"/>
      <c r="R134" s="2"/>
    </row>
    <row r="135" spans="1:18" x14ac:dyDescent="0.25">
      <c r="A135" s="1"/>
      <c r="B135" s="5">
        <v>7</v>
      </c>
      <c r="C135" s="5" t="s">
        <v>36</v>
      </c>
      <c r="D135" s="52">
        <v>101.92562464503392</v>
      </c>
      <c r="E135" s="5"/>
      <c r="F135" s="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3"/>
      <c r="R135" s="2"/>
    </row>
    <row r="136" spans="1:18" x14ac:dyDescent="0.25">
      <c r="A136" s="1"/>
      <c r="B136" s="5">
        <v>8</v>
      </c>
      <c r="C136" s="5" t="s">
        <v>174</v>
      </c>
      <c r="D136" s="52">
        <v>92.717516616756015</v>
      </c>
      <c r="E136" s="5"/>
      <c r="F136" s="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3"/>
      <c r="R136" s="2"/>
    </row>
    <row r="137" spans="1:18" x14ac:dyDescent="0.25">
      <c r="A137" s="1"/>
      <c r="B137" s="5">
        <v>9</v>
      </c>
      <c r="C137" s="5" t="s">
        <v>25</v>
      </c>
      <c r="D137" s="52">
        <v>89.030722248709452</v>
      </c>
      <c r="E137" s="5"/>
      <c r="F137" s="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3"/>
      <c r="R137" s="2"/>
    </row>
    <row r="138" spans="1:18" x14ac:dyDescent="0.25">
      <c r="A138" s="1"/>
      <c r="B138" s="5">
        <v>10</v>
      </c>
      <c r="C138" s="5" t="s">
        <v>23</v>
      </c>
      <c r="D138" s="52">
        <v>88.442386570509527</v>
      </c>
      <c r="E138" s="5"/>
      <c r="F138" s="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3"/>
      <c r="R138" s="2"/>
    </row>
    <row r="139" spans="1:18" x14ac:dyDescent="0.25">
      <c r="A139" s="1"/>
      <c r="B139" s="5">
        <v>11</v>
      </c>
      <c r="C139" s="5" t="s">
        <v>64</v>
      </c>
      <c r="D139" s="52">
        <v>79.466345551418456</v>
      </c>
      <c r="E139" s="5"/>
      <c r="F139" s="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3"/>
      <c r="R139" s="2"/>
    </row>
    <row r="140" spans="1:18" x14ac:dyDescent="0.25">
      <c r="A140" s="1"/>
      <c r="B140" s="5"/>
      <c r="C140" s="5"/>
      <c r="D140" s="52"/>
      <c r="E140" s="5"/>
      <c r="F140" s="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3"/>
      <c r="R140" s="2"/>
    </row>
    <row r="141" spans="1:18" x14ac:dyDescent="0.25">
      <c r="A141" s="1"/>
      <c r="B141" s="5"/>
      <c r="C141" s="5"/>
      <c r="D141" s="52"/>
      <c r="E141" s="5"/>
      <c r="F141" s="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3"/>
      <c r="R141" s="2"/>
    </row>
    <row r="142" spans="1:18" x14ac:dyDescent="0.25">
      <c r="A142" s="1"/>
      <c r="B142" s="5"/>
      <c r="C142" s="5"/>
      <c r="D142" s="52"/>
      <c r="E142" s="5"/>
      <c r="F142" s="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3"/>
      <c r="R142" s="2"/>
    </row>
    <row r="143" spans="1:18" x14ac:dyDescent="0.25">
      <c r="A143" s="1"/>
      <c r="B143" s="1"/>
      <c r="C143" s="1"/>
      <c r="D143" s="1"/>
      <c r="E143" s="1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3"/>
      <c r="R143" s="2"/>
    </row>
    <row r="144" spans="1:18" x14ac:dyDescent="0.25">
      <c r="A144" s="1"/>
      <c r="B144" s="75"/>
      <c r="C144" s="75" t="s">
        <v>42</v>
      </c>
      <c r="D144" s="75"/>
      <c r="E144" s="1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3"/>
      <c r="R144" s="2"/>
    </row>
    <row r="145" spans="1:18" x14ac:dyDescent="0.25">
      <c r="A145" s="1"/>
      <c r="B145" s="5" t="s">
        <v>18</v>
      </c>
      <c r="C145" s="5" t="s">
        <v>8</v>
      </c>
      <c r="D145" s="5" t="s">
        <v>19</v>
      </c>
      <c r="E145" s="1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3"/>
      <c r="R145" s="2"/>
    </row>
    <row r="146" spans="1:18" x14ac:dyDescent="0.25">
      <c r="A146" s="1"/>
      <c r="B146" s="190">
        <v>1</v>
      </c>
      <c r="C146" s="195" t="s">
        <v>60</v>
      </c>
      <c r="D146" s="191">
        <v>362.72184982005899</v>
      </c>
      <c r="E146" s="5"/>
      <c r="F146" s="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3"/>
      <c r="R146" s="2"/>
    </row>
    <row r="147" spans="1:18" x14ac:dyDescent="0.25">
      <c r="A147" s="1"/>
      <c r="B147" s="190">
        <v>2</v>
      </c>
      <c r="C147" s="195" t="s">
        <v>135</v>
      </c>
      <c r="D147" s="191">
        <v>330.51001503308373</v>
      </c>
      <c r="E147" s="5"/>
      <c r="F147" s="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3"/>
      <c r="R147" s="2"/>
    </row>
    <row r="148" spans="1:18" x14ac:dyDescent="0.25">
      <c r="A148" s="1"/>
      <c r="B148" s="190">
        <v>3</v>
      </c>
      <c r="C148" s="195" t="s">
        <v>31</v>
      </c>
      <c r="D148" s="191">
        <v>299.71748500761811</v>
      </c>
      <c r="E148" s="5"/>
      <c r="F148" s="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3"/>
      <c r="R148" s="2"/>
    </row>
    <row r="149" spans="1:18" x14ac:dyDescent="0.25">
      <c r="A149" s="1"/>
      <c r="B149" s="5">
        <v>4</v>
      </c>
      <c r="C149" s="1" t="s">
        <v>96</v>
      </c>
      <c r="D149" s="192">
        <v>298.81570358195728</v>
      </c>
      <c r="E149" s="5"/>
      <c r="F149" s="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3"/>
      <c r="R149" s="2"/>
    </row>
    <row r="150" spans="1:18" x14ac:dyDescent="0.25">
      <c r="A150" s="1"/>
      <c r="B150" s="5">
        <v>5</v>
      </c>
      <c r="C150" s="1" t="s">
        <v>61</v>
      </c>
      <c r="D150" s="192">
        <v>289.55980357774473</v>
      </c>
      <c r="E150" s="5"/>
      <c r="F150" s="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3"/>
      <c r="R150" s="2"/>
    </row>
    <row r="151" spans="1:18" x14ac:dyDescent="0.25">
      <c r="A151" s="1"/>
      <c r="B151" s="5">
        <v>6</v>
      </c>
      <c r="C151" s="1" t="s">
        <v>100</v>
      </c>
      <c r="D151" s="192">
        <v>285.3231123983129</v>
      </c>
      <c r="E151" s="5"/>
      <c r="F151" s="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3"/>
      <c r="R151" s="2"/>
    </row>
    <row r="152" spans="1:18" x14ac:dyDescent="0.25">
      <c r="A152" s="1"/>
      <c r="B152" s="5">
        <v>7</v>
      </c>
      <c r="C152" s="1" t="s">
        <v>99</v>
      </c>
      <c r="D152" s="192">
        <v>284.00476260756318</v>
      </c>
      <c r="E152" s="5"/>
      <c r="F152" s="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3"/>
      <c r="R152" s="2"/>
    </row>
    <row r="153" spans="1:18" x14ac:dyDescent="0.25">
      <c r="A153" s="1"/>
      <c r="B153" s="5">
        <v>8</v>
      </c>
      <c r="C153" s="1" t="s">
        <v>59</v>
      </c>
      <c r="D153" s="192">
        <v>274.146351030022</v>
      </c>
      <c r="E153" s="5"/>
      <c r="F153" s="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3"/>
      <c r="R153" s="2"/>
    </row>
    <row r="154" spans="1:18" x14ac:dyDescent="0.25">
      <c r="A154" s="1"/>
      <c r="B154" s="5">
        <v>9</v>
      </c>
      <c r="C154" s="1" t="s">
        <v>139</v>
      </c>
      <c r="D154" s="192">
        <v>260.60990470526616</v>
      </c>
      <c r="E154" s="5"/>
      <c r="F154" s="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3"/>
      <c r="R154" s="2"/>
    </row>
    <row r="155" spans="1:18" x14ac:dyDescent="0.25">
      <c r="A155" s="1"/>
      <c r="B155" s="5">
        <v>10</v>
      </c>
      <c r="C155" s="1" t="s">
        <v>49</v>
      </c>
      <c r="D155" s="192">
        <v>253.44175299152653</v>
      </c>
      <c r="E155" s="5"/>
      <c r="F155" s="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3"/>
      <c r="R155" s="2"/>
    </row>
    <row r="156" spans="1:18" x14ac:dyDescent="0.25">
      <c r="A156" s="1"/>
      <c r="B156" s="5">
        <v>11</v>
      </c>
      <c r="C156" s="1" t="s">
        <v>102</v>
      </c>
      <c r="D156" s="192">
        <v>252.18993339275943</v>
      </c>
      <c r="E156" s="5"/>
      <c r="F156" s="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3"/>
      <c r="R156" s="2"/>
    </row>
    <row r="157" spans="1:18" x14ac:dyDescent="0.25">
      <c r="A157" s="1"/>
      <c r="B157" s="5">
        <v>12</v>
      </c>
      <c r="C157" s="1" t="s">
        <v>101</v>
      </c>
      <c r="D157" s="192">
        <v>246.60671813433797</v>
      </c>
      <c r="E157" s="5"/>
      <c r="F157" s="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3"/>
      <c r="R157" s="2"/>
    </row>
    <row r="158" spans="1:18" x14ac:dyDescent="0.25">
      <c r="A158" s="1"/>
      <c r="B158" s="5">
        <v>13</v>
      </c>
      <c r="C158" s="6" t="s">
        <v>89</v>
      </c>
      <c r="D158" s="192">
        <v>236.8988560603652</v>
      </c>
      <c r="E158" s="5"/>
      <c r="F158" s="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3"/>
      <c r="R158" s="2"/>
    </row>
    <row r="159" spans="1:18" x14ac:dyDescent="0.25">
      <c r="A159" s="1"/>
      <c r="B159" s="5">
        <v>14</v>
      </c>
      <c r="C159" s="1" t="s">
        <v>90</v>
      </c>
      <c r="D159" s="192">
        <v>234.25460123446231</v>
      </c>
      <c r="E159" s="5"/>
      <c r="F159" s="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3"/>
      <c r="R159" s="2"/>
    </row>
    <row r="160" spans="1:18" x14ac:dyDescent="0.25">
      <c r="A160" s="1"/>
      <c r="B160" s="5">
        <v>15</v>
      </c>
      <c r="C160" s="1" t="s">
        <v>97</v>
      </c>
      <c r="D160" s="192">
        <v>233.92010462497791</v>
      </c>
      <c r="E160" s="5"/>
      <c r="F160" s="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3"/>
      <c r="R160" s="2"/>
    </row>
    <row r="161" spans="1:18" x14ac:dyDescent="0.25">
      <c r="A161" s="1"/>
      <c r="B161" s="5">
        <v>16</v>
      </c>
      <c r="C161" s="194" t="s">
        <v>87</v>
      </c>
      <c r="D161" s="193">
        <v>214.63577732015352</v>
      </c>
      <c r="E161" s="5"/>
      <c r="F161" s="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3"/>
      <c r="R161" s="2"/>
    </row>
    <row r="162" spans="1:18" x14ac:dyDescent="0.25">
      <c r="A162" s="1"/>
      <c r="B162" s="5">
        <v>17</v>
      </c>
      <c r="C162" s="1" t="s">
        <v>56</v>
      </c>
      <c r="D162" s="192">
        <v>197.62391128578912</v>
      </c>
      <c r="E162" s="5"/>
      <c r="F162" s="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3"/>
      <c r="R162" s="2"/>
    </row>
    <row r="163" spans="1:18" x14ac:dyDescent="0.25">
      <c r="A163" s="1"/>
      <c r="B163" s="5">
        <v>18</v>
      </c>
      <c r="C163" s="194" t="s">
        <v>83</v>
      </c>
      <c r="D163" s="193">
        <v>195.07097516716718</v>
      </c>
      <c r="E163" s="5"/>
      <c r="F163" s="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3"/>
      <c r="R163" s="2"/>
    </row>
    <row r="164" spans="1:18" x14ac:dyDescent="0.25">
      <c r="A164" s="1"/>
      <c r="B164" s="5">
        <v>19</v>
      </c>
      <c r="C164" s="194" t="s">
        <v>84</v>
      </c>
      <c r="D164" s="193">
        <v>191.23780769909061</v>
      </c>
      <c r="E164" s="5"/>
      <c r="F164" s="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3"/>
      <c r="R164" s="2"/>
    </row>
    <row r="165" spans="1:18" x14ac:dyDescent="0.25">
      <c r="A165" s="1"/>
      <c r="B165" s="5">
        <v>20</v>
      </c>
      <c r="C165" s="73" t="s">
        <v>175</v>
      </c>
      <c r="D165" s="192">
        <v>188.30568422310722</v>
      </c>
      <c r="E165" s="5"/>
      <c r="F165" s="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3"/>
      <c r="R165" s="2"/>
    </row>
    <row r="166" spans="1:18" x14ac:dyDescent="0.25">
      <c r="B166" s="5">
        <v>21</v>
      </c>
      <c r="C166" s="194" t="s">
        <v>54</v>
      </c>
      <c r="D166" s="193">
        <v>184.85065720144567</v>
      </c>
    </row>
    <row r="167" spans="1:18" x14ac:dyDescent="0.25">
      <c r="B167" s="5">
        <v>22</v>
      </c>
      <c r="C167" s="194" t="s">
        <v>43</v>
      </c>
      <c r="D167" s="193">
        <v>182.13170171471873</v>
      </c>
    </row>
    <row r="168" spans="1:18" x14ac:dyDescent="0.25">
      <c r="B168" s="5">
        <v>23</v>
      </c>
      <c r="C168" s="1" t="s">
        <v>44</v>
      </c>
      <c r="D168" s="192">
        <v>156.73722793772549</v>
      </c>
    </row>
    <row r="169" spans="1:18" x14ac:dyDescent="0.25">
      <c r="B169" s="5">
        <v>24</v>
      </c>
      <c r="C169" s="194" t="s">
        <v>79</v>
      </c>
      <c r="D169" s="193">
        <v>149.87016515198943</v>
      </c>
    </row>
    <row r="170" spans="1:18" x14ac:dyDescent="0.25">
      <c r="B170" s="5">
        <v>25</v>
      </c>
      <c r="C170" s="1" t="s">
        <v>94</v>
      </c>
      <c r="D170" s="192">
        <v>146.99312870378495</v>
      </c>
    </row>
    <row r="171" spans="1:18" x14ac:dyDescent="0.25">
      <c r="B171" s="5">
        <v>26</v>
      </c>
      <c r="C171" s="194" t="s">
        <v>58</v>
      </c>
      <c r="D171" s="193">
        <v>139.97809419942482</v>
      </c>
    </row>
    <row r="172" spans="1:18" x14ac:dyDescent="0.25">
      <c r="B172" s="5">
        <v>27</v>
      </c>
      <c r="C172" s="1" t="s">
        <v>55</v>
      </c>
      <c r="D172" s="192">
        <v>133.40327127347666</v>
      </c>
    </row>
    <row r="173" spans="1:18" x14ac:dyDescent="0.25">
      <c r="B173" s="5">
        <v>28</v>
      </c>
      <c r="C173" s="194" t="s">
        <v>78</v>
      </c>
      <c r="D173" s="193">
        <v>131.77988808800444</v>
      </c>
    </row>
    <row r="174" spans="1:18" x14ac:dyDescent="0.25">
      <c r="B174" s="5">
        <v>29</v>
      </c>
      <c r="C174" s="194" t="s">
        <v>77</v>
      </c>
      <c r="D174" s="193">
        <v>110.99369116503334</v>
      </c>
    </row>
    <row r="175" spans="1:18" x14ac:dyDescent="0.25">
      <c r="B175" s="5">
        <v>30</v>
      </c>
      <c r="C175" s="194" t="s">
        <v>134</v>
      </c>
      <c r="D175" s="193">
        <v>103.81033183878534</v>
      </c>
    </row>
    <row r="176" spans="1:18" x14ac:dyDescent="0.25">
      <c r="B176" s="5">
        <v>31</v>
      </c>
      <c r="C176" s="194" t="s">
        <v>132</v>
      </c>
      <c r="D176" s="193">
        <v>83.06512044420657</v>
      </c>
    </row>
    <row r="177" spans="2:4" x14ac:dyDescent="0.25">
      <c r="B177" s="5">
        <v>32</v>
      </c>
      <c r="C177" s="194" t="s">
        <v>45</v>
      </c>
      <c r="D177" s="193">
        <v>65.334940857801044</v>
      </c>
    </row>
    <row r="178" spans="2:4" x14ac:dyDescent="0.25">
      <c r="C178" s="194"/>
      <c r="D178" s="194"/>
    </row>
  </sheetData>
  <sortState ref="C130:D139">
    <sortCondition descending="1" ref="D130:D139"/>
  </sortState>
  <mergeCells count="97">
    <mergeCell ref="B91:R91"/>
    <mergeCell ref="B90:R90"/>
    <mergeCell ref="B100:R100"/>
    <mergeCell ref="B20:R20"/>
    <mergeCell ref="B78:R78"/>
    <mergeCell ref="H97:J97"/>
    <mergeCell ref="K97:M97"/>
    <mergeCell ref="N97:N98"/>
    <mergeCell ref="O97:O98"/>
    <mergeCell ref="P97:P98"/>
    <mergeCell ref="Q97:Q98"/>
    <mergeCell ref="B92:R92"/>
    <mergeCell ref="B96:G96"/>
    <mergeCell ref="H96:M96"/>
    <mergeCell ref="N96:R96"/>
    <mergeCell ref="B97:B98"/>
    <mergeCell ref="F97:F98"/>
    <mergeCell ref="G97:G98"/>
    <mergeCell ref="B121:R121"/>
    <mergeCell ref="B99:R99"/>
    <mergeCell ref="F112:G112"/>
    <mergeCell ref="L112:M112"/>
    <mergeCell ref="B119:R119"/>
    <mergeCell ref="B120:R120"/>
    <mergeCell ref="G68:G69"/>
    <mergeCell ref="R68:R69"/>
    <mergeCell ref="R97:R98"/>
    <mergeCell ref="B70:R70"/>
    <mergeCell ref="F84:G84"/>
    <mergeCell ref="L84:M84"/>
    <mergeCell ref="H68:J68"/>
    <mergeCell ref="K68:M68"/>
    <mergeCell ref="N68:N69"/>
    <mergeCell ref="O68:O69"/>
    <mergeCell ref="P68:P69"/>
    <mergeCell ref="Q68:Q69"/>
    <mergeCell ref="B71:R71"/>
    <mergeCell ref="C97:C98"/>
    <mergeCell ref="D97:D98"/>
    <mergeCell ref="E97:E98"/>
    <mergeCell ref="B68:B69"/>
    <mergeCell ref="C68:C69"/>
    <mergeCell ref="D68:D69"/>
    <mergeCell ref="E68:E69"/>
    <mergeCell ref="F68:F69"/>
    <mergeCell ref="B62:R62"/>
    <mergeCell ref="B63:R63"/>
    <mergeCell ref="B67:G67"/>
    <mergeCell ref="H67:M67"/>
    <mergeCell ref="N67:R67"/>
    <mergeCell ref="B40:R40"/>
    <mergeCell ref="F57:G57"/>
    <mergeCell ref="L57:M57"/>
    <mergeCell ref="B61:R61"/>
    <mergeCell ref="Q38:Q39"/>
    <mergeCell ref="B33:R33"/>
    <mergeCell ref="B37:G37"/>
    <mergeCell ref="H37:M37"/>
    <mergeCell ref="N37:R37"/>
    <mergeCell ref="B38:B39"/>
    <mergeCell ref="C38:C39"/>
    <mergeCell ref="D38:D39"/>
    <mergeCell ref="E38:E39"/>
    <mergeCell ref="F38:F39"/>
    <mergeCell ref="G38:G39"/>
    <mergeCell ref="R38:R39"/>
    <mergeCell ref="H38:J38"/>
    <mergeCell ref="K38:M38"/>
    <mergeCell ref="N38:N39"/>
    <mergeCell ref="O38:O39"/>
    <mergeCell ref="P38:P39"/>
    <mergeCell ref="B31:R31"/>
    <mergeCell ref="B32:R32"/>
    <mergeCell ref="H8:J8"/>
    <mergeCell ref="K8:M8"/>
    <mergeCell ref="N8:N9"/>
    <mergeCell ref="O8:O9"/>
    <mergeCell ref="P8:P9"/>
    <mergeCell ref="Q8:Q9"/>
    <mergeCell ref="B8:B9"/>
    <mergeCell ref="C8:C9"/>
    <mergeCell ref="D8:D9"/>
    <mergeCell ref="E8:E9"/>
    <mergeCell ref="F8:F9"/>
    <mergeCell ref="G8:G9"/>
    <mergeCell ref="B10:R10"/>
    <mergeCell ref="B11:R11"/>
    <mergeCell ref="F27:G27"/>
    <mergeCell ref="L27:M27"/>
    <mergeCell ref="B16:R16"/>
    <mergeCell ref="B1:R1"/>
    <mergeCell ref="B2:R2"/>
    <mergeCell ref="B3:R3"/>
    <mergeCell ref="B7:G7"/>
    <mergeCell ref="H7:M7"/>
    <mergeCell ref="N7:R7"/>
    <mergeCell ref="R8:R9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H9" sqref="H9"/>
    </sheetView>
  </sheetViews>
  <sheetFormatPr defaultRowHeight="15" x14ac:dyDescent="0.25"/>
  <cols>
    <col min="1" max="1" width="14.5703125" customWidth="1"/>
    <col min="2" max="2" width="11.85546875" style="93" customWidth="1"/>
    <col min="3" max="3" width="12" style="89" customWidth="1"/>
    <col min="5" max="5" width="11.28515625" style="85" customWidth="1"/>
    <col min="6" max="6" width="9.140625" style="85"/>
  </cols>
  <sheetData>
    <row r="2" spans="1:6" s="78" customFormat="1" ht="21" x14ac:dyDescent="0.35">
      <c r="A2" s="79"/>
      <c r="B2" s="90" t="s">
        <v>111</v>
      </c>
      <c r="C2" s="86"/>
      <c r="D2" s="79"/>
      <c r="E2" s="82"/>
      <c r="F2" s="82"/>
    </row>
    <row r="3" spans="1:6" s="79" customFormat="1" ht="21" x14ac:dyDescent="0.35">
      <c r="B3" s="90"/>
      <c r="C3" s="86"/>
      <c r="E3" s="82"/>
      <c r="F3" s="82"/>
    </row>
    <row r="4" spans="1:6" s="81" customFormat="1" ht="15.75" x14ac:dyDescent="0.25">
      <c r="A4" s="80"/>
      <c r="B4" s="91" t="s">
        <v>112</v>
      </c>
      <c r="C4" s="87"/>
      <c r="D4" s="87" t="s">
        <v>215</v>
      </c>
      <c r="E4" s="83" t="s">
        <v>216</v>
      </c>
      <c r="F4" s="83" t="s">
        <v>217</v>
      </c>
    </row>
    <row r="5" spans="1:6" x14ac:dyDescent="0.25">
      <c r="A5" s="77"/>
      <c r="B5" s="92"/>
      <c r="C5" s="88"/>
      <c r="D5" s="77"/>
      <c r="E5" s="84"/>
      <c r="F5" s="84"/>
    </row>
    <row r="6" spans="1:6" s="148" customFormat="1" x14ac:dyDescent="0.25">
      <c r="A6" s="144" t="s">
        <v>44</v>
      </c>
      <c r="B6" s="145">
        <v>38565</v>
      </c>
      <c r="C6" s="135" t="s">
        <v>22</v>
      </c>
      <c r="D6" s="146">
        <v>33.32</v>
      </c>
      <c r="E6" s="147">
        <v>123.41662223056008</v>
      </c>
      <c r="F6" s="147">
        <v>156.73722793772549</v>
      </c>
    </row>
    <row r="7" spans="1:6" x14ac:dyDescent="0.25">
      <c r="A7" s="143" t="s">
        <v>49</v>
      </c>
      <c r="B7" s="92">
        <v>37834</v>
      </c>
      <c r="C7" s="88" t="s">
        <v>22</v>
      </c>
      <c r="D7" s="77">
        <v>15.19</v>
      </c>
      <c r="E7" s="84">
        <v>238.25124311750761</v>
      </c>
      <c r="F7" s="84">
        <v>253.44175299152653</v>
      </c>
    </row>
    <row r="8" spans="1:6" x14ac:dyDescent="0.25">
      <c r="A8" s="143" t="s">
        <v>56</v>
      </c>
      <c r="B8" s="92">
        <v>38602</v>
      </c>
      <c r="C8" s="88" t="s">
        <v>113</v>
      </c>
      <c r="D8" s="77">
        <v>15.09</v>
      </c>
      <c r="E8" s="84">
        <v>182.5330987405228</v>
      </c>
      <c r="F8" s="84">
        <v>197.62391128578912</v>
      </c>
    </row>
    <row r="9" spans="1:6" x14ac:dyDescent="0.25">
      <c r="A9" s="143" t="s">
        <v>54</v>
      </c>
      <c r="B9" s="92">
        <v>39270</v>
      </c>
      <c r="C9" s="88" t="s">
        <v>22</v>
      </c>
      <c r="D9" s="77">
        <v>5.55</v>
      </c>
      <c r="E9" s="84">
        <v>179.29756614426492</v>
      </c>
      <c r="F9" s="84">
        <v>184.85065720144567</v>
      </c>
    </row>
    <row r="10" spans="1:6" x14ac:dyDescent="0.25">
      <c r="A10" s="77" t="s">
        <v>59</v>
      </c>
      <c r="B10" s="92" t="s">
        <v>114</v>
      </c>
      <c r="C10" s="88" t="s">
        <v>22</v>
      </c>
      <c r="D10" s="77">
        <v>6.12</v>
      </c>
      <c r="E10" s="84">
        <v>268.02947791587565</v>
      </c>
      <c r="F10" s="84">
        <v>274.146351030022</v>
      </c>
    </row>
    <row r="11" spans="1:6" x14ac:dyDescent="0.25">
      <c r="A11" s="77" t="s">
        <v>115</v>
      </c>
      <c r="B11" s="92">
        <v>32304</v>
      </c>
      <c r="C11" s="88" t="s">
        <v>116</v>
      </c>
      <c r="D11" s="77">
        <v>9.74</v>
      </c>
      <c r="E11" s="84">
        <v>275.5800702678045</v>
      </c>
      <c r="F11" s="84">
        <v>285.3231123983129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J32" sqref="J32"/>
    </sheetView>
  </sheetViews>
  <sheetFormatPr defaultRowHeight="15" x14ac:dyDescent="0.25"/>
  <cols>
    <col min="1" max="1" width="6.42578125" customWidth="1"/>
    <col min="2" max="2" width="22.7109375" customWidth="1"/>
    <col min="6" max="6" width="8.85546875" style="89"/>
  </cols>
  <sheetData>
    <row r="2" spans="1:6" s="81" customFormat="1" ht="15.75" x14ac:dyDescent="0.25">
      <c r="B2" s="81" t="s">
        <v>155</v>
      </c>
      <c r="F2" s="133"/>
    </row>
    <row r="3" spans="1:6" s="81" customFormat="1" ht="15.75" x14ac:dyDescent="0.25">
      <c r="F3" s="133"/>
    </row>
    <row r="4" spans="1:6" x14ac:dyDescent="0.25">
      <c r="A4" s="77"/>
      <c r="B4" s="77"/>
      <c r="C4" s="77" t="s">
        <v>125</v>
      </c>
      <c r="D4" s="77"/>
      <c r="E4" s="77" t="s">
        <v>214</v>
      </c>
      <c r="F4" s="88" t="s">
        <v>148</v>
      </c>
    </row>
    <row r="5" spans="1:6" x14ac:dyDescent="0.25">
      <c r="A5" s="77">
        <v>1</v>
      </c>
      <c r="B5" s="115" t="s">
        <v>117</v>
      </c>
      <c r="C5" s="88"/>
      <c r="D5" s="77"/>
      <c r="E5" s="117">
        <v>286.37</v>
      </c>
      <c r="F5" s="134">
        <v>4</v>
      </c>
    </row>
    <row r="6" spans="1:6" x14ac:dyDescent="0.25">
      <c r="A6" s="77"/>
      <c r="B6" s="116" t="s">
        <v>118</v>
      </c>
      <c r="C6" s="88">
        <v>101.93</v>
      </c>
      <c r="D6" s="116" t="s">
        <v>119</v>
      </c>
      <c r="E6" s="77">
        <v>152.83000000000001</v>
      </c>
      <c r="F6" s="88"/>
    </row>
    <row r="7" spans="1:6" x14ac:dyDescent="0.25">
      <c r="A7" s="77"/>
      <c r="B7" s="116" t="s">
        <v>120</v>
      </c>
      <c r="C7" s="88">
        <v>89.03</v>
      </c>
      <c r="D7" s="116" t="s">
        <v>119</v>
      </c>
      <c r="E7" s="77">
        <v>133.54</v>
      </c>
      <c r="F7" s="88"/>
    </row>
    <row r="8" spans="1:6" ht="14.45" x14ac:dyDescent="0.3">
      <c r="A8" s="77"/>
      <c r="B8" s="77"/>
      <c r="C8" s="77"/>
      <c r="D8" s="77"/>
      <c r="E8" s="117"/>
      <c r="F8" s="88"/>
    </row>
    <row r="9" spans="1:6" x14ac:dyDescent="0.25">
      <c r="A9" s="77">
        <v>2</v>
      </c>
      <c r="B9" s="117" t="s">
        <v>121</v>
      </c>
      <c r="C9" s="77"/>
      <c r="D9" s="77"/>
      <c r="E9" s="146">
        <v>841.47</v>
      </c>
      <c r="F9" s="135" t="s">
        <v>168</v>
      </c>
    </row>
    <row r="10" spans="1:6" x14ac:dyDescent="0.25">
      <c r="A10" s="77"/>
      <c r="B10" s="77" t="s">
        <v>122</v>
      </c>
      <c r="C10" s="77">
        <v>299.72000000000003</v>
      </c>
      <c r="D10" s="77"/>
      <c r="E10" s="77"/>
      <c r="F10" s="88"/>
    </row>
    <row r="11" spans="1:6" x14ac:dyDescent="0.25">
      <c r="A11" s="77"/>
      <c r="B11" s="77" t="s">
        <v>123</v>
      </c>
      <c r="C11" s="77">
        <v>289.56</v>
      </c>
      <c r="D11" s="77"/>
      <c r="E11" s="77"/>
      <c r="F11" s="88"/>
    </row>
    <row r="12" spans="1:6" x14ac:dyDescent="0.25">
      <c r="A12" s="77"/>
      <c r="B12" s="77" t="s">
        <v>124</v>
      </c>
      <c r="C12" s="77">
        <v>252.19</v>
      </c>
      <c r="D12" s="77"/>
      <c r="E12" s="77"/>
      <c r="F12" s="88"/>
    </row>
    <row r="13" spans="1:6" ht="14.45" x14ac:dyDescent="0.3">
      <c r="A13" s="77"/>
      <c r="B13" s="77"/>
      <c r="C13" s="77"/>
      <c r="D13" s="77"/>
      <c r="E13" s="117"/>
      <c r="F13" s="135"/>
    </row>
    <row r="14" spans="1:6" ht="13.9" customHeight="1" x14ac:dyDescent="0.25">
      <c r="A14" s="77">
        <v>3</v>
      </c>
      <c r="B14" s="115" t="s">
        <v>126</v>
      </c>
      <c r="C14" s="118"/>
      <c r="D14" s="77"/>
      <c r="E14" s="117">
        <v>684.01</v>
      </c>
      <c r="F14" s="134" t="s">
        <v>169</v>
      </c>
    </row>
    <row r="15" spans="1:6" hidden="1" x14ac:dyDescent="0.25">
      <c r="A15" s="77"/>
      <c r="B15" s="116" t="s">
        <v>127</v>
      </c>
      <c r="C15" s="88">
        <v>214.64</v>
      </c>
      <c r="D15" s="77"/>
      <c r="E15" s="77"/>
      <c r="F15" s="88"/>
    </row>
    <row r="16" spans="1:6" hidden="1" x14ac:dyDescent="0.25">
      <c r="A16" s="77"/>
      <c r="B16" s="116" t="s">
        <v>128</v>
      </c>
      <c r="C16" s="88">
        <v>233.92</v>
      </c>
      <c r="D16" s="116" t="s">
        <v>156</v>
      </c>
      <c r="E16" s="77">
        <v>278.13</v>
      </c>
      <c r="F16" s="88"/>
    </row>
    <row r="17" spans="1:6" hidden="1" x14ac:dyDescent="0.25">
      <c r="A17" s="77"/>
      <c r="B17" s="116" t="s">
        <v>129</v>
      </c>
      <c r="C17" s="88">
        <v>191.24</v>
      </c>
      <c r="D17" s="77"/>
      <c r="E17" s="77"/>
      <c r="F17" s="88"/>
    </row>
    <row r="18" spans="1:6" x14ac:dyDescent="0.25">
      <c r="A18" s="77"/>
      <c r="B18" s="116" t="s">
        <v>225</v>
      </c>
      <c r="C18" s="84">
        <v>233.92010462497791</v>
      </c>
      <c r="D18" s="77" t="s">
        <v>156</v>
      </c>
      <c r="E18" s="77">
        <v>278.12</v>
      </c>
      <c r="F18" s="88"/>
    </row>
    <row r="19" spans="1:6" x14ac:dyDescent="0.25">
      <c r="A19" s="77"/>
      <c r="B19" s="116" t="s">
        <v>129</v>
      </c>
      <c r="C19" s="84">
        <v>191.23780769909061</v>
      </c>
      <c r="D19" s="77"/>
      <c r="E19" s="77"/>
      <c r="F19" s="88"/>
    </row>
    <row r="20" spans="1:6" x14ac:dyDescent="0.25">
      <c r="A20" s="77"/>
      <c r="B20" s="116" t="s">
        <v>226</v>
      </c>
      <c r="C20" s="84">
        <v>214.63577732015352</v>
      </c>
      <c r="D20" s="77"/>
      <c r="E20" s="77"/>
      <c r="F20" s="88"/>
    </row>
    <row r="21" spans="1:6" ht="14.45" x14ac:dyDescent="0.3">
      <c r="A21" s="77"/>
      <c r="B21" s="77"/>
      <c r="C21" s="77"/>
      <c r="D21" s="77"/>
      <c r="E21" s="117"/>
      <c r="F21" s="134"/>
    </row>
    <row r="22" spans="1:6" x14ac:dyDescent="0.25">
      <c r="A22" s="77">
        <v>4</v>
      </c>
      <c r="B22" s="115" t="s">
        <v>130</v>
      </c>
      <c r="C22" s="77"/>
      <c r="D22" s="77"/>
      <c r="E22" s="117">
        <v>247.46</v>
      </c>
      <c r="F22" s="134">
        <v>6</v>
      </c>
    </row>
    <row r="23" spans="1:6" ht="14.45" x14ac:dyDescent="0.3">
      <c r="A23" s="77"/>
      <c r="B23" s="116" t="s">
        <v>221</v>
      </c>
      <c r="C23" s="77">
        <v>182.13</v>
      </c>
      <c r="D23" s="77"/>
      <c r="E23" s="77"/>
      <c r="F23" s="88"/>
    </row>
    <row r="24" spans="1:6" ht="14.45" x14ac:dyDescent="0.3">
      <c r="A24" s="77"/>
      <c r="B24" s="116" t="s">
        <v>222</v>
      </c>
      <c r="C24" s="77">
        <v>65.33</v>
      </c>
      <c r="D24" s="77"/>
      <c r="E24" s="77"/>
      <c r="F24" s="88"/>
    </row>
    <row r="25" spans="1:6" ht="14.45" x14ac:dyDescent="0.3">
      <c r="A25" s="77"/>
      <c r="B25" s="116"/>
      <c r="C25" s="77"/>
      <c r="D25" s="77"/>
      <c r="E25" s="117"/>
      <c r="F25" s="88"/>
    </row>
    <row r="26" spans="1:6" x14ac:dyDescent="0.25">
      <c r="A26" s="77"/>
      <c r="B26" s="77"/>
      <c r="C26" s="77"/>
      <c r="D26" s="77"/>
      <c r="E26" s="77"/>
      <c r="F26" s="88"/>
    </row>
    <row r="27" spans="1:6" x14ac:dyDescent="0.25">
      <c r="A27" s="117">
        <v>5</v>
      </c>
      <c r="B27" s="115" t="s">
        <v>157</v>
      </c>
      <c r="C27" s="77"/>
      <c r="D27" s="77"/>
      <c r="E27" s="117">
        <v>270.86</v>
      </c>
      <c r="F27" s="134">
        <v>5</v>
      </c>
    </row>
    <row r="28" spans="1:6" x14ac:dyDescent="0.25">
      <c r="A28" s="77"/>
      <c r="B28" s="116" t="s">
        <v>223</v>
      </c>
      <c r="C28" s="77">
        <v>92.72</v>
      </c>
      <c r="D28" s="77" t="s">
        <v>119</v>
      </c>
      <c r="E28" s="77">
        <v>139.08000000000001</v>
      </c>
      <c r="F28" s="88"/>
    </row>
    <row r="29" spans="1:6" x14ac:dyDescent="0.25">
      <c r="A29" s="77"/>
      <c r="B29" s="116" t="s">
        <v>224</v>
      </c>
      <c r="C29" s="77">
        <v>131.78</v>
      </c>
      <c r="D29" s="77"/>
      <c r="E29" s="77"/>
      <c r="F29" s="88"/>
    </row>
    <row r="30" spans="1:6" x14ac:dyDescent="0.25">
      <c r="A30" s="77"/>
      <c r="B30" s="77"/>
      <c r="C30" s="77"/>
      <c r="D30" s="77"/>
      <c r="E30" s="117"/>
      <c r="F30" s="88"/>
    </row>
    <row r="31" spans="1:6" x14ac:dyDescent="0.25">
      <c r="A31" s="117">
        <v>6</v>
      </c>
      <c r="B31" s="117" t="s">
        <v>213</v>
      </c>
      <c r="C31" s="77"/>
      <c r="D31" s="77"/>
      <c r="E31" s="117">
        <v>441.68</v>
      </c>
      <c r="F31" s="134" t="s">
        <v>170</v>
      </c>
    </row>
    <row r="32" spans="1:6" x14ac:dyDescent="0.25">
      <c r="A32" s="77"/>
      <c r="B32" s="77" t="s">
        <v>228</v>
      </c>
      <c r="C32" s="77">
        <v>246.61</v>
      </c>
      <c r="D32" s="77"/>
      <c r="E32" s="77"/>
      <c r="F32" s="88"/>
    </row>
    <row r="33" spans="1:6" x14ac:dyDescent="0.25">
      <c r="A33" s="77"/>
      <c r="B33" s="77" t="s">
        <v>227</v>
      </c>
      <c r="C33" s="77">
        <v>195.07</v>
      </c>
      <c r="D33" s="77"/>
      <c r="E33" s="117"/>
      <c r="F33" s="13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A4" workbookViewId="0">
      <selection activeCell="L19" sqref="L19"/>
    </sheetView>
  </sheetViews>
  <sheetFormatPr defaultRowHeight="15" x14ac:dyDescent="0.25"/>
  <cols>
    <col min="1" max="1" width="29.85546875" customWidth="1"/>
    <col min="2" max="11" width="9.7109375" customWidth="1"/>
    <col min="12" max="12" width="11.28515625" customWidth="1"/>
  </cols>
  <sheetData>
    <row r="1" spans="1:13" x14ac:dyDescent="0.25">
      <c r="A1" s="99"/>
      <c r="J1" s="89"/>
    </row>
    <row r="2" spans="1:13" ht="20.25" x14ac:dyDescent="0.3">
      <c r="A2" s="100"/>
      <c r="B2" s="101"/>
      <c r="C2" s="101" t="s">
        <v>140</v>
      </c>
      <c r="D2" s="101"/>
      <c r="E2" s="101"/>
      <c r="F2" s="101"/>
      <c r="G2" s="101" t="s">
        <v>141</v>
      </c>
      <c r="H2" s="101"/>
      <c r="I2" s="101"/>
      <c r="J2" s="101"/>
      <c r="K2" s="101"/>
      <c r="L2" s="101"/>
      <c r="M2" s="102"/>
    </row>
    <row r="3" spans="1:13" ht="20.25" x14ac:dyDescent="0.3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2"/>
    </row>
    <row r="4" spans="1:13" ht="20.25" x14ac:dyDescent="0.3">
      <c r="A4" s="100"/>
      <c r="B4" s="101"/>
      <c r="C4" s="101"/>
      <c r="D4" s="101"/>
      <c r="E4" s="101" t="s">
        <v>142</v>
      </c>
      <c r="F4" s="101"/>
      <c r="G4" s="101"/>
      <c r="H4" s="101"/>
      <c r="I4" s="101"/>
      <c r="J4" s="101"/>
      <c r="K4" s="101"/>
      <c r="L4" s="102"/>
    </row>
    <row r="5" spans="1:13" ht="21" thickBot="1" x14ac:dyDescent="0.35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13" ht="18.75" thickBot="1" x14ac:dyDescent="0.3">
      <c r="A6" s="103" t="s">
        <v>10</v>
      </c>
      <c r="B6" s="103" t="s">
        <v>62</v>
      </c>
      <c r="C6" s="103" t="s">
        <v>63</v>
      </c>
      <c r="D6" s="103" t="s">
        <v>82</v>
      </c>
      <c r="E6" s="103" t="s">
        <v>143</v>
      </c>
      <c r="F6" s="103" t="s">
        <v>144</v>
      </c>
      <c r="G6" s="103" t="s">
        <v>145</v>
      </c>
      <c r="H6" s="103" t="s">
        <v>146</v>
      </c>
      <c r="I6" s="103" t="s">
        <v>68</v>
      </c>
      <c r="J6" s="103" t="s">
        <v>38</v>
      </c>
      <c r="K6" s="103" t="s">
        <v>95</v>
      </c>
      <c r="L6" s="103" t="s">
        <v>147</v>
      </c>
      <c r="M6" s="104" t="s">
        <v>148</v>
      </c>
    </row>
    <row r="7" spans="1:13" ht="18" x14ac:dyDescent="0.25">
      <c r="A7" s="105" t="s">
        <v>149</v>
      </c>
      <c r="B7" s="107">
        <v>182.13</v>
      </c>
      <c r="C7" s="107">
        <v>131.78</v>
      </c>
      <c r="D7" s="107">
        <v>184.85</v>
      </c>
      <c r="E7" s="107">
        <v>92.72</v>
      </c>
      <c r="F7" s="107">
        <v>101.93</v>
      </c>
      <c r="G7" s="107" t="s">
        <v>151</v>
      </c>
      <c r="H7" s="107" t="s">
        <v>151</v>
      </c>
      <c r="I7" s="107">
        <v>274.14999999999998</v>
      </c>
      <c r="J7" s="107">
        <v>253.44</v>
      </c>
      <c r="K7" s="107">
        <v>362.72</v>
      </c>
      <c r="L7" s="107">
        <f>SUM(B7:K7)</f>
        <v>1583.72</v>
      </c>
      <c r="M7" s="138" t="s">
        <v>168</v>
      </c>
    </row>
    <row r="8" spans="1:13" ht="21" x14ac:dyDescent="0.4">
      <c r="A8" s="106" t="s">
        <v>150</v>
      </c>
      <c r="B8" s="107">
        <v>103.81</v>
      </c>
      <c r="C8" s="107" t="s">
        <v>151</v>
      </c>
      <c r="D8" s="107" t="s">
        <v>151</v>
      </c>
      <c r="E8" s="107" t="s">
        <v>151</v>
      </c>
      <c r="F8" s="107" t="s">
        <v>151</v>
      </c>
      <c r="G8" s="107" t="s">
        <v>151</v>
      </c>
      <c r="H8" s="107" t="s">
        <v>151</v>
      </c>
      <c r="I8" s="107" t="s">
        <v>151</v>
      </c>
      <c r="J8" s="107" t="s">
        <v>151</v>
      </c>
      <c r="K8" s="107">
        <v>330.51001503308373</v>
      </c>
      <c r="L8" s="107">
        <f>SUM(B8:K8)</f>
        <v>434.32001503308373</v>
      </c>
      <c r="M8" s="140">
        <v>5</v>
      </c>
    </row>
    <row r="9" spans="1:13" ht="20.25" x14ac:dyDescent="0.3">
      <c r="A9" s="106" t="s">
        <v>152</v>
      </c>
      <c r="B9" s="107">
        <v>110.99</v>
      </c>
      <c r="C9" s="107" t="s">
        <v>151</v>
      </c>
      <c r="D9" s="107">
        <v>195.07</v>
      </c>
      <c r="E9" s="107" t="s">
        <v>151</v>
      </c>
      <c r="F9" s="107">
        <v>137.34356883643866</v>
      </c>
      <c r="G9" s="107">
        <v>159.58529513427052</v>
      </c>
      <c r="H9" s="107">
        <v>170.60128210370232</v>
      </c>
      <c r="I9" s="107" t="s">
        <v>151</v>
      </c>
      <c r="J9" s="107">
        <v>234.25460123446231</v>
      </c>
      <c r="K9" s="107">
        <v>298.81570358195728</v>
      </c>
      <c r="L9" s="107">
        <f>SUM(B9:K9)</f>
        <v>1306.660450890831</v>
      </c>
      <c r="M9" s="139" t="s">
        <v>169</v>
      </c>
    </row>
    <row r="10" spans="1:13" ht="21" x14ac:dyDescent="0.4">
      <c r="A10" s="106" t="s">
        <v>86</v>
      </c>
      <c r="B10" s="107" t="s">
        <v>151</v>
      </c>
      <c r="C10" s="107" t="s">
        <v>151</v>
      </c>
      <c r="D10" s="107">
        <v>214.63577732015352</v>
      </c>
      <c r="E10" s="107" t="s">
        <v>151</v>
      </c>
      <c r="F10" s="107" t="s">
        <v>151</v>
      </c>
      <c r="G10" s="107" t="s">
        <v>151</v>
      </c>
      <c r="H10" s="107" t="s">
        <v>151</v>
      </c>
      <c r="I10" s="107" t="s">
        <v>151</v>
      </c>
      <c r="J10" s="107">
        <v>236.8988560603652</v>
      </c>
      <c r="K10" s="107">
        <v>233.92010462497791</v>
      </c>
      <c r="L10" s="107">
        <f>SUM(D10:K10)</f>
        <v>685.45473800549667</v>
      </c>
      <c r="M10" s="142" t="s">
        <v>170</v>
      </c>
    </row>
    <row r="11" spans="1:13" ht="21" x14ac:dyDescent="0.4">
      <c r="A11" s="108" t="s">
        <v>153</v>
      </c>
      <c r="B11" s="109" t="s">
        <v>151</v>
      </c>
      <c r="C11" s="109" t="s">
        <v>151</v>
      </c>
      <c r="D11" s="109" t="s">
        <v>151</v>
      </c>
      <c r="E11" s="109" t="s">
        <v>151</v>
      </c>
      <c r="F11" s="109" t="s">
        <v>151</v>
      </c>
      <c r="G11" s="109" t="s">
        <v>151</v>
      </c>
      <c r="H11" s="109" t="s">
        <v>151</v>
      </c>
      <c r="I11" s="109">
        <v>188.30568422310722</v>
      </c>
      <c r="J11" s="109" t="s">
        <v>151</v>
      </c>
      <c r="K11" s="109">
        <v>285.3231123983129</v>
      </c>
      <c r="L11" s="109">
        <f>SUM(I11:K11)</f>
        <v>473.62879662142012</v>
      </c>
      <c r="M11" s="141">
        <v>4</v>
      </c>
    </row>
    <row r="12" spans="1:13" ht="20.25" x14ac:dyDescent="0.3">
      <c r="A12" s="106" t="s">
        <v>154</v>
      </c>
      <c r="B12" s="107" t="s">
        <v>151</v>
      </c>
      <c r="C12" s="107" t="s">
        <v>151</v>
      </c>
      <c r="D12" s="107" t="s">
        <v>151</v>
      </c>
      <c r="E12" s="107" t="s">
        <v>151</v>
      </c>
      <c r="F12" s="107" t="s">
        <v>151</v>
      </c>
      <c r="G12" s="107">
        <v>185.53328737363765</v>
      </c>
      <c r="H12" s="107" t="s">
        <v>151</v>
      </c>
      <c r="I12" s="107">
        <v>197.62391128578912</v>
      </c>
      <c r="J12" s="107" t="s">
        <v>151</v>
      </c>
      <c r="K12" s="107" t="s">
        <v>151</v>
      </c>
      <c r="L12" s="107">
        <f>SUM(G12:K12)</f>
        <v>383.15719865942674</v>
      </c>
      <c r="M12" s="140">
        <v>6</v>
      </c>
    </row>
    <row r="13" spans="1:13" ht="20.25" x14ac:dyDescent="0.3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36"/>
    </row>
    <row r="14" spans="1:13" ht="21.6" thickBot="1" x14ac:dyDescent="0.45">
      <c r="A14" s="112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4"/>
      <c r="M14" s="137"/>
    </row>
  </sheetData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Protokoll</vt:lpstr>
      <vt:lpstr>Progr.</vt:lpstr>
      <vt:lpstr>Perek</vt:lpstr>
      <vt:lpstr>Klubid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Ahti</dc:creator>
  <cp:lastModifiedBy>Ahti</cp:lastModifiedBy>
  <cp:lastPrinted>2021-07-07T07:36:59Z</cp:lastPrinted>
  <dcterms:created xsi:type="dcterms:W3CDTF">2020-11-17T21:10:43Z</dcterms:created>
  <dcterms:modified xsi:type="dcterms:W3CDTF">2021-07-11T08:31:00Z</dcterms:modified>
</cp:coreProperties>
</file>