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Protokoll" sheetId="1" r:id="rId1"/>
  </sheets>
  <definedNames>
    <definedName name="__Anonymous_Sheet_DB__1">'Protokoll'!$C$11:$T$130</definedName>
    <definedName name="__Anonymous_Sheet_DB__1_1">'Protokoll'!$A$11:$T$130</definedName>
    <definedName name="__Anonymous_Sheet_DB__1_2">'Protokoll'!$D$83:$T$165</definedName>
    <definedName name="__Anonymous_Sheet_DB__2">#REF!</definedName>
  </definedNames>
  <calcPr fullCalcOnLoad="1"/>
</workbook>
</file>

<file path=xl/sharedStrings.xml><?xml version="1.0" encoding="utf-8"?>
<sst xmlns="http://schemas.openxmlformats.org/spreadsheetml/2006/main" count="284" uniqueCount="124">
  <si>
    <t>Tartumaa koolinoorte meistrivõistlused 2019</t>
  </si>
  <si>
    <t xml:space="preserve"> Madixi Spordimaja, Tartu</t>
  </si>
  <si>
    <t>18.mai 2019</t>
  </si>
  <si>
    <t>Kaalumine: 09:30-10:30</t>
  </si>
  <si>
    <t>Võistluse algus 11:00</t>
  </si>
  <si>
    <t>Võistleja</t>
  </si>
  <si>
    <t>Võistluse käik</t>
  </si>
  <si>
    <t>Lot</t>
  </si>
  <si>
    <t>LOT</t>
  </si>
  <si>
    <t>Nimi</t>
  </si>
  <si>
    <t>Sünd</t>
  </si>
  <si>
    <t>Kool/Klubi</t>
  </si>
  <si>
    <t>Kehakaal</t>
  </si>
  <si>
    <t>Kategooria</t>
  </si>
  <si>
    <t>Koefitsient</t>
  </si>
  <si>
    <t xml:space="preserve">         Rebimine</t>
  </si>
  <si>
    <t xml:space="preserve">      Tõukamine</t>
  </si>
  <si>
    <t xml:space="preserve">  Rebimine</t>
  </si>
  <si>
    <t xml:space="preserve">  Tõukamine</t>
  </si>
  <si>
    <t xml:space="preserve">   Summa</t>
  </si>
  <si>
    <t>Koht</t>
  </si>
  <si>
    <t>Sp</t>
  </si>
  <si>
    <t>Koolide punktid</t>
  </si>
  <si>
    <t>I GRUPP: Tüdrukud; Poisid -34</t>
  </si>
  <si>
    <t>Melissa Makovei</t>
  </si>
  <si>
    <t>A.Puškini Kool/Jõud Junior</t>
  </si>
  <si>
    <t>Vanessa Malenda</t>
  </si>
  <si>
    <t>24x</t>
  </si>
  <si>
    <t>Vlada Makovei</t>
  </si>
  <si>
    <t>Ronja Jõgi</t>
  </si>
  <si>
    <t>Tartu Hansa Kool/-Jõud Junior</t>
  </si>
  <si>
    <t>30x</t>
  </si>
  <si>
    <t>Paula Põldoja</t>
  </si>
  <si>
    <t>KJPG/TÜASK</t>
  </si>
  <si>
    <t>35x</t>
  </si>
  <si>
    <t>43x</t>
  </si>
  <si>
    <t>Kelly Pedak</t>
  </si>
  <si>
    <t>Tartu Descartes´i Kool/Jõud Junior</t>
  </si>
  <si>
    <t>66x</t>
  </si>
  <si>
    <t>Mona Saar</t>
  </si>
  <si>
    <t>Võnnu Keskkool/Mäksa</t>
  </si>
  <si>
    <t>.+64</t>
  </si>
  <si>
    <t>Anton Bogomolov</t>
  </si>
  <si>
    <t>Radim Fadejev</t>
  </si>
  <si>
    <t>L/A Kelluke/Jõud Junior</t>
  </si>
  <si>
    <t>Mark Fljaum</t>
  </si>
  <si>
    <t>Tartu Kivilinna Kool/Jõud Junior</t>
  </si>
  <si>
    <t>Võistluse direktor:</t>
  </si>
  <si>
    <t>Igor Baškirov</t>
  </si>
  <si>
    <t>Kohtunikud:</t>
  </si>
  <si>
    <t>Anne Fljaum</t>
  </si>
  <si>
    <t>Sekretär:</t>
  </si>
  <si>
    <t>Nadežda Masjukova</t>
  </si>
  <si>
    <t xml:space="preserve">Aeg: </t>
  </si>
  <si>
    <t>Sander Savik</t>
  </si>
  <si>
    <t>Aeg: Kaspar Parm</t>
  </si>
  <si>
    <t>Merilyn Kalmus</t>
  </si>
  <si>
    <t>Joosep Lang</t>
  </si>
  <si>
    <t xml:space="preserve">Kelly Pedak — kk. -64kg U15 Eesti rekord rebimises - 54kg </t>
  </si>
  <si>
    <t>Mark Fljaum — kk. -34kg U13 Eesti rekordid: rebimises 30kg, tõukamises 42kg, kogusummas 72kg</t>
  </si>
  <si>
    <t>Võistluse algus 12:30</t>
  </si>
  <si>
    <t>II GRUPP: Poisid -44, -49, -55, -61, -67</t>
  </si>
  <si>
    <t>Ulric Lukk</t>
  </si>
  <si>
    <t>Melliste Algkool-Lasteaed/Mäksa</t>
  </si>
  <si>
    <t>14x</t>
  </si>
  <si>
    <t>Morris Ploomipuu</t>
  </si>
  <si>
    <t>Tartu Raatuse Kool</t>
  </si>
  <si>
    <t>Even Puusepp</t>
  </si>
  <si>
    <t>Tartu Hansa Kool</t>
  </si>
  <si>
    <t>Lukas-Voldemar Süld</t>
  </si>
  <si>
    <t>Marat Vikultsev</t>
  </si>
  <si>
    <t>Annelinna G./Jõud Junior</t>
  </si>
  <si>
    <t>48x</t>
  </si>
  <si>
    <t>Kevin Inginen</t>
  </si>
  <si>
    <t>Aleksander Prohhozai</t>
  </si>
  <si>
    <t>46x</t>
  </si>
  <si>
    <t>Kirill Jagur</t>
  </si>
  <si>
    <t>20x</t>
  </si>
  <si>
    <t>Daniil Masjukov</t>
  </si>
  <si>
    <t>TKHK/Jõud Junior</t>
  </si>
  <si>
    <t>x</t>
  </si>
  <si>
    <t>Daniil Masjukov — kk. -67kg U17 &amp; U20 Eesti rekord tõukamises 126kg</t>
  </si>
  <si>
    <t>Võistluse algus 14:00</t>
  </si>
  <si>
    <t>III GRUPP: Poisid -73, -81, -89, +89</t>
  </si>
  <si>
    <t>Märten Kala</t>
  </si>
  <si>
    <t>HTG/TÜASK</t>
  </si>
  <si>
    <t>60x</t>
  </si>
  <si>
    <t>61x</t>
  </si>
  <si>
    <t>55x</t>
  </si>
  <si>
    <t>Margus Taukul</t>
  </si>
  <si>
    <t>Tartu Mart Reiniku Kool</t>
  </si>
  <si>
    <t>75x</t>
  </si>
  <si>
    <t>Vladislav Maznik</t>
  </si>
  <si>
    <t>95x</t>
  </si>
  <si>
    <t>Alexander Moiseenko</t>
  </si>
  <si>
    <t>Ravil Klimov</t>
  </si>
  <si>
    <t>Kaspar Parksepp</t>
  </si>
  <si>
    <t>80x</t>
  </si>
  <si>
    <t>Peeter Lääniste</t>
  </si>
  <si>
    <t>90x</t>
  </si>
  <si>
    <t>Oskar Ždanevits</t>
  </si>
  <si>
    <t>.+89</t>
  </si>
  <si>
    <t>65x</t>
  </si>
  <si>
    <t>85x</t>
  </si>
  <si>
    <t>Oskar Filipp Tammik</t>
  </si>
  <si>
    <t>Robert Põldoja</t>
  </si>
  <si>
    <t>HTG</t>
  </si>
  <si>
    <t>Nikita Klevtsov</t>
  </si>
  <si>
    <t>155x</t>
  </si>
  <si>
    <t>Vladislav Maznik — kk. -73kg U13 Eesti rekordid rebimises 80kg, tõukamises 92kg, kogusummas 172kg.</t>
  </si>
  <si>
    <t>Alexander Moiseenko — kk. -81kg U17 Eesti rekord tõukamises 134kg</t>
  </si>
  <si>
    <t>Koolide paremusjärjestus</t>
  </si>
  <si>
    <t>Tartu A.Puškini Kool</t>
  </si>
  <si>
    <t>Hugo Trefftneri Gümn.</t>
  </si>
  <si>
    <t>Annelinna Gümnaasium</t>
  </si>
  <si>
    <t>Tartu Descartes'i Kool</t>
  </si>
  <si>
    <t>Melliste Algkool-Lasteaed</t>
  </si>
  <si>
    <t>Tartu Kivilinna Kool</t>
  </si>
  <si>
    <t>Võnnu Keskkool</t>
  </si>
  <si>
    <t>Tartu KHK</t>
  </si>
  <si>
    <t>Kristjan Jaak Petersoni G.</t>
  </si>
  <si>
    <t>Tartu L/a Kelluke</t>
  </si>
  <si>
    <t>Tüdrukud</t>
  </si>
  <si>
    <t>Poisid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</si>
</sst>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0"/>
    <numFmt numFmtId="167" formatCode="DD/MM/YYYY"/>
    <numFmt numFmtId="168" formatCode="@"/>
    <numFmt numFmtId="169" formatCode="D/\ MMM\ YY"/>
    <numFmt numFmtId="170" formatCode="0.000000"/>
    <numFmt numFmtId="171" formatCode="DD/MM/YY"/>
    <numFmt numFmtId="172" formatCode="0.000"/>
    <numFmt numFmtId="173" formatCode="0.0"/>
  </numFmts>
  <fonts count="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0" fillId="4" borderId="1" xfId="0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71" fontId="6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172" fontId="0" fillId="0" borderId="1" xfId="0" applyNumberFormat="1" applyFon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5" borderId="1" xfId="0" applyFont="1" applyFill="1" applyBorder="1" applyAlignment="1" applyProtection="1">
      <alignment horizontal="center"/>
      <protection locked="0"/>
    </xf>
    <xf numFmtId="164" fontId="0" fillId="5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5" xfId="0" applyFill="1" applyBorder="1" applyAlignment="1">
      <alignment/>
    </xf>
    <xf numFmtId="164" fontId="0" fillId="0" borderId="6" xfId="0" applyFill="1" applyBorder="1" applyAlignment="1">
      <alignment/>
    </xf>
    <xf numFmtId="171" fontId="0" fillId="0" borderId="0" xfId="0" applyNumberFormat="1" applyAlignment="1">
      <alignment horizontal="center"/>
    </xf>
    <xf numFmtId="164" fontId="0" fillId="6" borderId="1" xfId="0" applyFont="1" applyFill="1" applyBorder="1" applyAlignment="1" applyProtection="1">
      <alignment horizontal="center"/>
      <protection locked="0"/>
    </xf>
    <xf numFmtId="164" fontId="5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4" fillId="0" borderId="7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0" fillId="0" borderId="1" xfId="0" applyFont="1" applyFill="1" applyBorder="1" applyAlignment="1" applyProtection="1">
      <alignment horizontal="center"/>
      <protection locked="0"/>
    </xf>
    <xf numFmtId="164" fontId="0" fillId="8" borderId="1" xfId="0" applyFill="1" applyBorder="1" applyAlignment="1">
      <alignment horizontal="center"/>
    </xf>
    <xf numFmtId="171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 vertical="center"/>
    </xf>
    <xf numFmtId="164" fontId="0" fillId="7" borderId="1" xfId="0" applyFont="1" applyFill="1" applyBorder="1" applyAlignment="1" applyProtection="1">
      <alignment horizontal="center"/>
      <protection locked="0"/>
    </xf>
    <xf numFmtId="164" fontId="4" fillId="7" borderId="1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 applyProtection="1">
      <alignment horizontal="right"/>
      <protection locked="0"/>
    </xf>
    <xf numFmtId="164" fontId="4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Fill="1" applyBorder="1" applyAlignment="1" applyProtection="1">
      <alignment horizontal="left"/>
      <protection locked="0"/>
    </xf>
    <xf numFmtId="173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Alignment="1" applyProtection="1">
      <alignment horizontal="center"/>
      <protection locked="0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6" fillId="5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>
      <alignment horizontal="center"/>
    </xf>
    <xf numFmtId="164" fontId="0" fillId="9" borderId="1" xfId="0" applyFont="1" applyFill="1" applyBorder="1" applyAlignment="1" applyProtection="1">
      <alignment horizontal="center"/>
      <protection locked="0"/>
    </xf>
    <xf numFmtId="164" fontId="0" fillId="10" borderId="0" xfId="0" applyFont="1" applyFill="1" applyAlignment="1">
      <alignment/>
    </xf>
    <xf numFmtId="164" fontId="1" fillId="11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12" borderId="0" xfId="0" applyFill="1" applyAlignment="1">
      <alignment/>
    </xf>
    <xf numFmtId="164" fontId="0" fillId="11" borderId="0" xfId="0" applyFill="1" applyAlignment="1">
      <alignment/>
    </xf>
    <xf numFmtId="164" fontId="0" fillId="0" borderId="5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/>
    </xf>
    <xf numFmtId="164" fontId="0" fillId="0" borderId="8" xfId="0" applyFont="1" applyFill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laad 2" xfId="20"/>
    <cellStyle name="Normal 13" xfId="21"/>
    <cellStyle name="Normal 1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0</xdr:row>
      <xdr:rowOff>0</xdr:rowOff>
    </xdr:from>
    <xdr:to>
      <xdr:col>20</xdr:col>
      <xdr:colOff>666750</xdr:colOff>
      <xdr:row>7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0"/>
          <a:ext cx="16668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0</xdr:rowOff>
    </xdr:from>
    <xdr:to>
      <xdr:col>4</xdr:col>
      <xdr:colOff>571500</xdr:colOff>
      <xdr:row>6</xdr:row>
      <xdr:rowOff>200025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206692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381000</xdr:colOff>
      <xdr:row>29</xdr:row>
      <xdr:rowOff>19050</xdr:rowOff>
    </xdr:from>
    <xdr:to>
      <xdr:col>20</xdr:col>
      <xdr:colOff>723900</xdr:colOff>
      <xdr:row>37</xdr:row>
      <xdr:rowOff>142875</xdr:rowOff>
    </xdr:to>
    <xdr:pic>
      <xdr:nvPicPr>
        <xdr:cNvPr id="3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5029200"/>
          <a:ext cx="1666875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29</xdr:row>
      <xdr:rowOff>76200</xdr:rowOff>
    </xdr:from>
    <xdr:to>
      <xdr:col>4</xdr:col>
      <xdr:colOff>571500</xdr:colOff>
      <xdr:row>37</xdr:row>
      <xdr:rowOff>114300</xdr:rowOff>
    </xdr:to>
    <xdr:pic>
      <xdr:nvPicPr>
        <xdr:cNvPr id="4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086350"/>
          <a:ext cx="206692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333375</xdr:colOff>
      <xdr:row>56</xdr:row>
      <xdr:rowOff>152400</xdr:rowOff>
    </xdr:from>
    <xdr:to>
      <xdr:col>20</xdr:col>
      <xdr:colOff>676275</xdr:colOff>
      <xdr:row>64</xdr:row>
      <xdr:rowOff>123825</xdr:rowOff>
    </xdr:to>
    <xdr:pic>
      <xdr:nvPicPr>
        <xdr:cNvPr id="5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820275"/>
          <a:ext cx="166687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57</xdr:row>
      <xdr:rowOff>76200</xdr:rowOff>
    </xdr:from>
    <xdr:to>
      <xdr:col>4</xdr:col>
      <xdr:colOff>571500</xdr:colOff>
      <xdr:row>64</xdr:row>
      <xdr:rowOff>104775</xdr:rowOff>
    </xdr:to>
    <xdr:pic>
      <xdr:nvPicPr>
        <xdr:cNvPr id="6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906000"/>
          <a:ext cx="206692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6"/>
  <sheetViews>
    <sheetView tabSelected="1" zoomScale="115" zoomScaleNormal="115" workbookViewId="0" topLeftCell="A62">
      <selection activeCell="F71" sqref="F71"/>
    </sheetView>
  </sheetViews>
  <sheetFormatPr defaultColWidth="9.140625" defaultRowHeight="12.75"/>
  <cols>
    <col min="1" max="2" width="0" style="0" hidden="1" customWidth="1"/>
    <col min="3" max="3" width="4.00390625" style="1" customWidth="1"/>
    <col min="4" max="4" width="19.57421875" style="0" customWidth="1"/>
    <col min="5" max="5" width="10.28125" style="1" customWidth="1"/>
    <col min="6" max="6" width="21.140625" style="2" customWidth="1"/>
    <col min="7" max="7" width="7.8515625" style="3" customWidth="1"/>
    <col min="8" max="8" width="8.421875" style="4" customWidth="1"/>
    <col min="9" max="9" width="9.57421875" style="0" customWidth="1"/>
    <col min="10" max="15" width="5.7109375" style="0" customWidth="1"/>
    <col min="16" max="16" width="7.7109375" style="0" customWidth="1"/>
    <col min="17" max="17" width="7.28125" style="0" customWidth="1"/>
    <col min="18" max="18" width="6.00390625" style="0" customWidth="1"/>
    <col min="19" max="19" width="4.28125" style="0" customWidth="1"/>
    <col min="20" max="20" width="9.57421875" style="0" customWidth="1"/>
    <col min="21" max="21" width="11.28125" style="0" customWidth="1"/>
    <col min="22" max="22" width="9.00390625" style="5" customWidth="1"/>
  </cols>
  <sheetData>
    <row r="1" spans="3:8" ht="12.75">
      <c r="C1"/>
      <c r="E1"/>
      <c r="F1"/>
      <c r="G1"/>
      <c r="H1"/>
    </row>
    <row r="2" spans="3:8" ht="12.75">
      <c r="C2"/>
      <c r="E2"/>
      <c r="F2"/>
      <c r="G2"/>
      <c r="H2"/>
    </row>
    <row r="3" spans="1:256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7.2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 t="s">
        <v>0</v>
      </c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 t="s">
        <v>0</v>
      </c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 t="s">
        <v>0</v>
      </c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 t="s">
        <v>0</v>
      </c>
      <c r="IT4" s="7"/>
      <c r="IU4" s="7"/>
      <c r="IV4" s="7"/>
    </row>
    <row r="5" spans="1:256" ht="17.25" customHeight="1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 t="s">
        <v>1</v>
      </c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 t="s">
        <v>1</v>
      </c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 t="s">
        <v>1</v>
      </c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 t="s">
        <v>1</v>
      </c>
      <c r="IT5" s="8"/>
      <c r="IU5" s="8"/>
      <c r="IV5" s="8"/>
    </row>
    <row r="6" spans="1:256" ht="17.2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 t="s">
        <v>2</v>
      </c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 t="s">
        <v>2</v>
      </c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 t="s">
        <v>2</v>
      </c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 t="s">
        <v>2</v>
      </c>
      <c r="IT6" s="9"/>
      <c r="IU6" s="9"/>
      <c r="IV6" s="9"/>
    </row>
    <row r="7" spans="1:20" ht="17.25" customHeight="1">
      <c r="A7" s="10"/>
      <c r="B7" s="10"/>
      <c r="D7" s="1"/>
      <c r="F7" s="11" t="s">
        <v>3</v>
      </c>
      <c r="G7" s="12"/>
      <c r="I7" s="1"/>
      <c r="J7" s="13" t="s">
        <v>4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ht="12.75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 t="s">
        <v>6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2.75" customHeight="1">
      <c r="A9" s="15" t="s">
        <v>7</v>
      </c>
      <c r="B9" s="15" t="s">
        <v>8</v>
      </c>
      <c r="C9" s="15"/>
      <c r="D9" s="15" t="s">
        <v>9</v>
      </c>
      <c r="E9" s="15" t="s">
        <v>10</v>
      </c>
      <c r="F9" s="15" t="s">
        <v>11</v>
      </c>
      <c r="G9" s="16" t="s">
        <v>12</v>
      </c>
      <c r="H9" s="17" t="s">
        <v>13</v>
      </c>
      <c r="I9" s="18" t="s">
        <v>14</v>
      </c>
      <c r="J9" s="19" t="s">
        <v>15</v>
      </c>
      <c r="K9" s="19"/>
      <c r="L9" s="19"/>
      <c r="M9" s="19" t="s">
        <v>16</v>
      </c>
      <c r="N9" s="19"/>
      <c r="O9" s="19"/>
      <c r="P9" s="20" t="s">
        <v>17</v>
      </c>
      <c r="Q9" s="20" t="s">
        <v>18</v>
      </c>
      <c r="R9" s="20" t="s">
        <v>19</v>
      </c>
      <c r="S9" s="20" t="s">
        <v>20</v>
      </c>
      <c r="T9" s="21" t="s">
        <v>21</v>
      </c>
      <c r="U9" s="22" t="s">
        <v>22</v>
      </c>
    </row>
    <row r="10" spans="1:21" ht="12.75">
      <c r="A10" s="15"/>
      <c r="B10" s="15"/>
      <c r="C10" s="15"/>
      <c r="D10" s="15"/>
      <c r="E10" s="15"/>
      <c r="F10" s="15"/>
      <c r="G10" s="16"/>
      <c r="H10" s="17"/>
      <c r="I10" s="18"/>
      <c r="J10" s="19">
        <v>1</v>
      </c>
      <c r="K10" s="19">
        <v>2</v>
      </c>
      <c r="L10" s="19">
        <v>3</v>
      </c>
      <c r="M10" s="19">
        <v>1</v>
      </c>
      <c r="N10" s="19">
        <v>2</v>
      </c>
      <c r="O10" s="19">
        <v>3</v>
      </c>
      <c r="P10" s="20"/>
      <c r="Q10" s="20"/>
      <c r="R10" s="20"/>
      <c r="S10" s="20"/>
      <c r="T10" s="21"/>
      <c r="U10" s="22"/>
    </row>
    <row r="11" spans="1:21" ht="13.5" customHeight="1">
      <c r="A11" s="23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5" customFormat="1" ht="13.5" customHeight="1">
      <c r="A12" s="24"/>
      <c r="B12" s="25"/>
      <c r="C12" s="26">
        <v>76</v>
      </c>
      <c r="D12" s="27" t="s">
        <v>24</v>
      </c>
      <c r="E12" s="28">
        <v>40785</v>
      </c>
      <c r="F12" s="29" t="s">
        <v>25</v>
      </c>
      <c r="G12" s="30">
        <v>27</v>
      </c>
      <c r="H12" s="31">
        <v>-35</v>
      </c>
      <c r="I12" s="32">
        <f aca="true" t="shared" si="0" ref="I12:I18">POWER(10,(0.783497476*(LOG10(G12/153.655)*LOG10(G12/153.655))))</f>
        <v>2.7978833209795395</v>
      </c>
      <c r="J12" s="33">
        <v>8</v>
      </c>
      <c r="K12" s="34">
        <v>9</v>
      </c>
      <c r="L12" s="35">
        <v>10</v>
      </c>
      <c r="M12" s="35">
        <v>10</v>
      </c>
      <c r="N12" s="34">
        <v>11</v>
      </c>
      <c r="O12" s="34">
        <v>12</v>
      </c>
      <c r="P12" s="36">
        <f aca="true" t="shared" si="1" ref="P12:P18">MAX(J12:L12)</f>
        <v>10</v>
      </c>
      <c r="Q12" s="36">
        <f aca="true" t="shared" si="2" ref="Q12:Q18">MAX(M12:O12)</f>
        <v>12</v>
      </c>
      <c r="R12" s="37">
        <f aca="true" t="shared" si="3" ref="R12:R18">P12+Q12</f>
        <v>22</v>
      </c>
      <c r="S12" s="37">
        <v>2</v>
      </c>
      <c r="T12" s="38">
        <f aca="true" t="shared" si="4" ref="T12:T18">R12*I12</f>
        <v>61.55343306154987</v>
      </c>
      <c r="U12" s="27">
        <v>9</v>
      </c>
    </row>
    <row r="13" spans="1:21" s="5" customFormat="1" ht="12.75">
      <c r="A13" s="39"/>
      <c r="B13" s="40"/>
      <c r="C13" s="26">
        <v>29</v>
      </c>
      <c r="D13" s="27" t="s">
        <v>26</v>
      </c>
      <c r="E13" s="41">
        <v>40233</v>
      </c>
      <c r="F13" s="29" t="s">
        <v>25</v>
      </c>
      <c r="G13" s="30">
        <v>33.45</v>
      </c>
      <c r="H13" s="31">
        <v>-35</v>
      </c>
      <c r="I13" s="32">
        <f t="shared" si="0"/>
        <v>2.2055620707180306</v>
      </c>
      <c r="J13" s="33">
        <v>12</v>
      </c>
      <c r="K13" s="34">
        <v>14</v>
      </c>
      <c r="L13" s="35">
        <v>16</v>
      </c>
      <c r="M13" s="35">
        <v>20</v>
      </c>
      <c r="N13" s="34">
        <v>22</v>
      </c>
      <c r="O13" s="42" t="s">
        <v>27</v>
      </c>
      <c r="P13" s="36">
        <f t="shared" si="1"/>
        <v>16</v>
      </c>
      <c r="Q13" s="36">
        <f t="shared" si="2"/>
        <v>22</v>
      </c>
      <c r="R13" s="37">
        <f t="shared" si="3"/>
        <v>38</v>
      </c>
      <c r="S13" s="37">
        <v>1</v>
      </c>
      <c r="T13" s="38">
        <f t="shared" si="4"/>
        <v>83.81135868728516</v>
      </c>
      <c r="U13" s="43">
        <v>10</v>
      </c>
    </row>
    <row r="14" spans="1:21" s="5" customFormat="1" ht="12.75">
      <c r="A14" s="44"/>
      <c r="B14" s="40"/>
      <c r="C14" s="26">
        <v>7</v>
      </c>
      <c r="D14" s="27" t="s">
        <v>28</v>
      </c>
      <c r="E14" s="28">
        <v>40128</v>
      </c>
      <c r="F14" s="29" t="s">
        <v>25</v>
      </c>
      <c r="G14" s="30">
        <v>46.9</v>
      </c>
      <c r="H14" s="31">
        <v>-55</v>
      </c>
      <c r="I14" s="32">
        <f t="shared" si="0"/>
        <v>1.6147486452392599</v>
      </c>
      <c r="J14" s="33">
        <v>18</v>
      </c>
      <c r="K14" s="34">
        <v>20</v>
      </c>
      <c r="L14" s="35">
        <v>22</v>
      </c>
      <c r="M14" s="33">
        <v>25</v>
      </c>
      <c r="N14" s="34">
        <v>28</v>
      </c>
      <c r="O14" s="34">
        <v>30</v>
      </c>
      <c r="P14" s="36">
        <f t="shared" si="1"/>
        <v>22</v>
      </c>
      <c r="Q14" s="36">
        <f t="shared" si="2"/>
        <v>30</v>
      </c>
      <c r="R14" s="37">
        <f t="shared" si="3"/>
        <v>52</v>
      </c>
      <c r="S14" s="37">
        <v>2</v>
      </c>
      <c r="T14" s="38">
        <f t="shared" si="4"/>
        <v>83.96692955244151</v>
      </c>
      <c r="U14" s="27">
        <v>9</v>
      </c>
    </row>
    <row r="15" spans="2:21" s="5" customFormat="1" ht="12.75">
      <c r="B15" s="40"/>
      <c r="C15" s="26">
        <v>12</v>
      </c>
      <c r="D15" s="27" t="s">
        <v>29</v>
      </c>
      <c r="E15" s="28">
        <v>37981</v>
      </c>
      <c r="F15" s="29" t="s">
        <v>30</v>
      </c>
      <c r="G15" s="30">
        <v>54.5</v>
      </c>
      <c r="H15" s="31">
        <v>-55</v>
      </c>
      <c r="I15" s="32">
        <f t="shared" si="0"/>
        <v>1.4413324553043114</v>
      </c>
      <c r="J15" s="45" t="s">
        <v>31</v>
      </c>
      <c r="K15" s="34">
        <v>30</v>
      </c>
      <c r="L15" s="35">
        <v>32</v>
      </c>
      <c r="M15" s="33">
        <v>42</v>
      </c>
      <c r="N15" s="34">
        <v>45</v>
      </c>
      <c r="O15" s="34">
        <v>47</v>
      </c>
      <c r="P15" s="36">
        <f t="shared" si="1"/>
        <v>32</v>
      </c>
      <c r="Q15" s="36">
        <f t="shared" si="2"/>
        <v>47</v>
      </c>
      <c r="R15" s="37">
        <f t="shared" si="3"/>
        <v>79</v>
      </c>
      <c r="S15" s="37">
        <v>1</v>
      </c>
      <c r="T15" s="38">
        <f t="shared" si="4"/>
        <v>113.8652639690406</v>
      </c>
      <c r="U15" s="43">
        <v>10</v>
      </c>
    </row>
    <row r="16" spans="2:21" s="5" customFormat="1" ht="12.75">
      <c r="B16" s="40"/>
      <c r="C16" s="26">
        <v>50</v>
      </c>
      <c r="D16" s="27" t="s">
        <v>32</v>
      </c>
      <c r="E16" s="28">
        <v>37567</v>
      </c>
      <c r="F16" s="29" t="s">
        <v>33</v>
      </c>
      <c r="G16" s="30">
        <v>59.15</v>
      </c>
      <c r="H16" s="31">
        <v>-64</v>
      </c>
      <c r="I16" s="32">
        <f t="shared" si="0"/>
        <v>1.36355489209639</v>
      </c>
      <c r="J16" s="33">
        <v>28</v>
      </c>
      <c r="K16" s="34">
        <v>32</v>
      </c>
      <c r="L16" s="45" t="s">
        <v>34</v>
      </c>
      <c r="M16" s="33">
        <v>38</v>
      </c>
      <c r="N16" s="42" t="s">
        <v>35</v>
      </c>
      <c r="O16" s="34">
        <v>43</v>
      </c>
      <c r="P16" s="36">
        <f t="shared" si="1"/>
        <v>32</v>
      </c>
      <c r="Q16" s="36">
        <f t="shared" si="2"/>
        <v>43</v>
      </c>
      <c r="R16" s="37">
        <f t="shared" si="3"/>
        <v>75</v>
      </c>
      <c r="S16" s="37">
        <v>2</v>
      </c>
      <c r="T16" s="38">
        <f t="shared" si="4"/>
        <v>102.26661690722925</v>
      </c>
      <c r="U16" s="27">
        <v>9</v>
      </c>
    </row>
    <row r="17" spans="2:21" s="5" customFormat="1" ht="12.75">
      <c r="B17" s="40"/>
      <c r="C17" s="26">
        <v>59</v>
      </c>
      <c r="D17" s="27" t="s">
        <v>36</v>
      </c>
      <c r="E17" s="28">
        <v>37951</v>
      </c>
      <c r="F17" s="29" t="s">
        <v>37</v>
      </c>
      <c r="G17" s="30">
        <v>63.15</v>
      </c>
      <c r="H17" s="31">
        <v>-64</v>
      </c>
      <c r="I17" s="32">
        <f t="shared" si="0"/>
        <v>1.3087083132288013</v>
      </c>
      <c r="J17" s="33">
        <v>50</v>
      </c>
      <c r="K17" s="34">
        <v>53</v>
      </c>
      <c r="L17" s="46">
        <v>54</v>
      </c>
      <c r="M17" s="33">
        <v>60</v>
      </c>
      <c r="N17" s="34">
        <v>63</v>
      </c>
      <c r="O17" s="42" t="s">
        <v>38</v>
      </c>
      <c r="P17" s="36">
        <f t="shared" si="1"/>
        <v>54</v>
      </c>
      <c r="Q17" s="36">
        <f t="shared" si="2"/>
        <v>63</v>
      </c>
      <c r="R17" s="37">
        <f t="shared" si="3"/>
        <v>117</v>
      </c>
      <c r="S17" s="37">
        <v>1</v>
      </c>
      <c r="T17" s="38">
        <f t="shared" si="4"/>
        <v>153.11887264776976</v>
      </c>
      <c r="U17" s="27">
        <v>10</v>
      </c>
    </row>
    <row r="18" spans="1:21" s="5" customFormat="1" ht="13.5" customHeight="1">
      <c r="A18" s="24"/>
      <c r="B18" s="47"/>
      <c r="C18" s="26">
        <v>66</v>
      </c>
      <c r="D18" s="27" t="s">
        <v>39</v>
      </c>
      <c r="E18" s="28">
        <v>37380</v>
      </c>
      <c r="F18" s="29" t="s">
        <v>40</v>
      </c>
      <c r="G18" s="30">
        <v>64.3</v>
      </c>
      <c r="H18" s="31" t="s">
        <v>41</v>
      </c>
      <c r="I18" s="32">
        <f t="shared" si="0"/>
        <v>1.294637549540799</v>
      </c>
      <c r="J18" s="33">
        <v>48</v>
      </c>
      <c r="K18" s="34">
        <v>53</v>
      </c>
      <c r="L18" s="35">
        <v>56</v>
      </c>
      <c r="M18" s="33">
        <v>63</v>
      </c>
      <c r="N18" s="34">
        <v>68</v>
      </c>
      <c r="O18" s="34">
        <v>71</v>
      </c>
      <c r="P18" s="36">
        <f t="shared" si="1"/>
        <v>56</v>
      </c>
      <c r="Q18" s="36">
        <f t="shared" si="2"/>
        <v>71</v>
      </c>
      <c r="R18" s="37">
        <f t="shared" si="3"/>
        <v>127</v>
      </c>
      <c r="S18" s="37">
        <v>1</v>
      </c>
      <c r="T18" s="38">
        <f t="shared" si="4"/>
        <v>164.41896879168146</v>
      </c>
      <c r="U18" s="27">
        <v>10</v>
      </c>
    </row>
    <row r="19" spans="2:21" s="5" customFormat="1" ht="12.75">
      <c r="B19" s="40"/>
      <c r="C19" s="48"/>
      <c r="D19" s="27"/>
      <c r="E19" s="49"/>
      <c r="F19" s="29"/>
      <c r="G19" s="30"/>
      <c r="H19" s="31"/>
      <c r="I19" s="32"/>
      <c r="J19" s="48"/>
      <c r="K19" s="50"/>
      <c r="L19"/>
      <c r="M19" s="36"/>
      <c r="N19" s="50"/>
      <c r="O19" s="50"/>
      <c r="P19" s="36"/>
      <c r="Q19" s="36"/>
      <c r="R19" s="37"/>
      <c r="S19" s="37"/>
      <c r="T19" s="38"/>
      <c r="U19" s="27"/>
    </row>
    <row r="20" spans="2:21" s="5" customFormat="1" ht="12.75">
      <c r="B20" s="40"/>
      <c r="C20" s="51">
        <v>27</v>
      </c>
      <c r="D20" s="27" t="s">
        <v>42</v>
      </c>
      <c r="E20" s="52">
        <v>40577</v>
      </c>
      <c r="F20" s="29" t="s">
        <v>25</v>
      </c>
      <c r="G20" s="53">
        <v>25.55</v>
      </c>
      <c r="H20" s="54">
        <v>-34</v>
      </c>
      <c r="I20" s="32">
        <f>POWER(10,(0.75194503*(LOG10(G20/175.508)*LOG10(G20/175.508))))</f>
        <v>3.3625680132279823</v>
      </c>
      <c r="J20" s="33">
        <v>8</v>
      </c>
      <c r="K20" s="33">
        <v>9</v>
      </c>
      <c r="L20" s="33">
        <v>10</v>
      </c>
      <c r="M20" s="33">
        <v>10</v>
      </c>
      <c r="N20" s="33">
        <v>11</v>
      </c>
      <c r="O20" s="33">
        <v>12</v>
      </c>
      <c r="P20" s="36">
        <f>MAX(J20:L20)</f>
        <v>10</v>
      </c>
      <c r="Q20" s="36">
        <f>MAX(M20:O20)</f>
        <v>12</v>
      </c>
      <c r="R20" s="37">
        <f>P20+Q20</f>
        <v>22</v>
      </c>
      <c r="S20" s="37">
        <v>3</v>
      </c>
      <c r="T20" s="38">
        <f>R20*I20</f>
        <v>73.97649629101561</v>
      </c>
      <c r="U20" s="27">
        <v>8</v>
      </c>
    </row>
    <row r="21" spans="1:21" s="5" customFormat="1" ht="12.75">
      <c r="A21" s="39"/>
      <c r="B21" s="40"/>
      <c r="C21" s="51">
        <v>56</v>
      </c>
      <c r="D21" s="27" t="s">
        <v>43</v>
      </c>
      <c r="E21" s="28">
        <v>41031</v>
      </c>
      <c r="F21" s="29" t="s">
        <v>44</v>
      </c>
      <c r="G21" s="30">
        <v>27.8</v>
      </c>
      <c r="H21" s="31">
        <v>-34</v>
      </c>
      <c r="I21" s="32">
        <f>POWER(10,(0.75194503*(LOG10(G21/175.508)*LOG10(G21/175.508))))</f>
        <v>3.0307366247493785</v>
      </c>
      <c r="J21" s="33">
        <v>8</v>
      </c>
      <c r="K21" s="34">
        <v>10</v>
      </c>
      <c r="L21" s="35">
        <v>11</v>
      </c>
      <c r="M21" s="33">
        <v>12</v>
      </c>
      <c r="N21" s="34">
        <v>13</v>
      </c>
      <c r="O21" s="34">
        <v>14</v>
      </c>
      <c r="P21" s="36">
        <f>MAX(J21:L21)</f>
        <v>11</v>
      </c>
      <c r="Q21" s="36">
        <f>MAX(M21:O21)</f>
        <v>14</v>
      </c>
      <c r="R21" s="37">
        <f>P21+Q21</f>
        <v>25</v>
      </c>
      <c r="S21" s="37">
        <v>2</v>
      </c>
      <c r="T21" s="38">
        <f>R21*I21</f>
        <v>75.76841561873447</v>
      </c>
      <c r="U21" s="43">
        <v>9</v>
      </c>
    </row>
    <row r="22" spans="1:21" s="5" customFormat="1" ht="12.75">
      <c r="A22" s="39"/>
      <c r="B22" s="40"/>
      <c r="C22" s="51">
        <v>74</v>
      </c>
      <c r="D22" s="27" t="s">
        <v>45</v>
      </c>
      <c r="E22" s="28">
        <v>39516</v>
      </c>
      <c r="F22" s="29" t="s">
        <v>46</v>
      </c>
      <c r="G22" s="30">
        <v>30.5</v>
      </c>
      <c r="H22" s="31">
        <v>-34</v>
      </c>
      <c r="I22" s="32">
        <f>POWER(10,(0.75194503*(LOG10(G22/175.508)*LOG10(G22/175.508))))</f>
        <v>2.718442238279993</v>
      </c>
      <c r="J22" s="33">
        <v>28</v>
      </c>
      <c r="K22" s="42" t="s">
        <v>31</v>
      </c>
      <c r="L22" s="46">
        <v>30</v>
      </c>
      <c r="M22" s="33">
        <v>39</v>
      </c>
      <c r="N22" s="34">
        <v>41</v>
      </c>
      <c r="O22" s="55">
        <v>42</v>
      </c>
      <c r="P22" s="36">
        <f>MAX(J22:L22)</f>
        <v>30</v>
      </c>
      <c r="Q22" s="36">
        <f>MAX(M22:O22)</f>
        <v>42</v>
      </c>
      <c r="R22" s="56">
        <f>P22+Q22</f>
        <v>72</v>
      </c>
      <c r="S22" s="37">
        <v>1</v>
      </c>
      <c r="T22" s="38">
        <f>R22*I22</f>
        <v>195.7278411561595</v>
      </c>
      <c r="U22" s="43">
        <v>10</v>
      </c>
    </row>
    <row r="23" spans="1:21" s="5" customFormat="1" ht="12.75">
      <c r="A23" s="44"/>
      <c r="B23" s="44"/>
      <c r="C23" s="57"/>
      <c r="D23" s="58" t="s">
        <v>47</v>
      </c>
      <c r="E23" s="59" t="s">
        <v>48</v>
      </c>
      <c r="F23" s="59"/>
      <c r="G23" s="60"/>
      <c r="H23" s="61"/>
      <c r="I23" s="62"/>
      <c r="J23" s="57"/>
      <c r="K23" s="63"/>
      <c r="L23" s="64"/>
      <c r="M23" s="57"/>
      <c r="N23" s="63"/>
      <c r="O23" s="65" t="s">
        <v>49</v>
      </c>
      <c r="P23" s="65"/>
      <c r="Q23" t="s">
        <v>50</v>
      </c>
      <c r="R23" s="64"/>
      <c r="S23" s="66"/>
      <c r="T23" s="67"/>
      <c r="U23" s="68"/>
    </row>
    <row r="24" spans="1:21" s="5" customFormat="1" ht="12.75">
      <c r="A24" s="44"/>
      <c r="B24" s="44"/>
      <c r="C24" s="57"/>
      <c r="D24" s="58" t="s">
        <v>51</v>
      </c>
      <c r="E24" s="69" t="s">
        <v>52</v>
      </c>
      <c r="F24" s="69"/>
      <c r="G24" s="70" t="s">
        <v>53</v>
      </c>
      <c r="H24" s="71" t="s">
        <v>54</v>
      </c>
      <c r="I24" s="62"/>
      <c r="J24" s="57"/>
      <c r="K24" s="72" t="s">
        <v>55</v>
      </c>
      <c r="L24" s="72"/>
      <c r="M24" s="72"/>
      <c r="N24" s="73"/>
      <c r="O24" s="74"/>
      <c r="P24" s="75"/>
      <c r="Q24" t="s">
        <v>56</v>
      </c>
      <c r="R24" s="64"/>
      <c r="S24" s="66"/>
      <c r="T24" s="67"/>
      <c r="U24" s="68"/>
    </row>
    <row r="25" spans="1:21" s="5" customFormat="1" ht="12.75">
      <c r="A25" s="44"/>
      <c r="B25" s="44"/>
      <c r="C25" s="57"/>
      <c r="D25"/>
      <c r="E25" s="76"/>
      <c r="F25" s="77"/>
      <c r="G25" s="60"/>
      <c r="H25" s="61"/>
      <c r="I25" s="62"/>
      <c r="J25" s="57"/>
      <c r="K25" s="73"/>
      <c r="L25" s="78"/>
      <c r="M25" s="78"/>
      <c r="N25" s="73"/>
      <c r="O25" s="74"/>
      <c r="P25" s="75"/>
      <c r="Q25" t="s">
        <v>57</v>
      </c>
      <c r="R25" s="59"/>
      <c r="S25" s="66"/>
      <c r="T25" s="67"/>
      <c r="U25" s="68"/>
    </row>
    <row r="26" spans="1:21" s="5" customFormat="1" ht="12.75">
      <c r="A26" s="44"/>
      <c r="B26" s="44"/>
      <c r="C26" s="57"/>
      <c r="D26" s="58"/>
      <c r="E26" s="76"/>
      <c r="F26" s="77"/>
      <c r="G26" s="60"/>
      <c r="H26" s="61"/>
      <c r="I26" s="62"/>
      <c r="J26" s="57"/>
      <c r="K26" s="73"/>
      <c r="L26" s="78"/>
      <c r="M26" s="78"/>
      <c r="N26" s="73"/>
      <c r="O26" s="74"/>
      <c r="P26" s="75"/>
      <c r="Q26"/>
      <c r="R26" s="59"/>
      <c r="S26" s="66"/>
      <c r="T26" s="67"/>
      <c r="U26" s="68"/>
    </row>
    <row r="27" spans="3:8" ht="12.75">
      <c r="C27"/>
      <c r="D27" t="s">
        <v>58</v>
      </c>
      <c r="E27"/>
      <c r="F27"/>
      <c r="G27"/>
      <c r="H27"/>
    </row>
    <row r="28" spans="1:21" s="5" customFormat="1" ht="12.75">
      <c r="A28" s="44"/>
      <c r="B28" s="44"/>
      <c r="C28" s="57"/>
      <c r="D28" s="13" t="s">
        <v>59</v>
      </c>
      <c r="E28" s="76"/>
      <c r="F28" s="77"/>
      <c r="G28" s="60"/>
      <c r="H28" s="61"/>
      <c r="I28" s="62"/>
      <c r="J28" s="57"/>
      <c r="K28" s="73"/>
      <c r="L28" s="78"/>
      <c r="M28" s="78"/>
      <c r="N28" s="73"/>
      <c r="O28" s="74"/>
      <c r="P28" s="75"/>
      <c r="Q28"/>
      <c r="R28" s="59"/>
      <c r="S28" s="66"/>
      <c r="T28" s="67"/>
      <c r="U28" s="68"/>
    </row>
    <row r="29" spans="1:21" s="5" customFormat="1" ht="12.75">
      <c r="A29" s="44"/>
      <c r="B29" s="44"/>
      <c r="C29" s="57"/>
      <c r="D29" s="58"/>
      <c r="E29" s="76"/>
      <c r="F29" s="77"/>
      <c r="G29" s="60"/>
      <c r="H29" s="61"/>
      <c r="I29" s="62"/>
      <c r="J29" s="57"/>
      <c r="K29" s="73"/>
      <c r="L29" s="78"/>
      <c r="M29" s="78"/>
      <c r="N29" s="73"/>
      <c r="O29" s="74"/>
      <c r="P29" s="75"/>
      <c r="Q29"/>
      <c r="R29" s="59"/>
      <c r="S29" s="66"/>
      <c r="T29" s="67"/>
      <c r="U29" s="68"/>
    </row>
    <row r="30" spans="3:22" ht="12.75">
      <c r="C30"/>
      <c r="E30"/>
      <c r="F30"/>
      <c r="G30"/>
      <c r="H30"/>
      <c r="V30"/>
    </row>
    <row r="31" spans="3:8" ht="12.75">
      <c r="C31"/>
      <c r="E31"/>
      <c r="F31"/>
      <c r="G31"/>
      <c r="H31"/>
    </row>
    <row r="32" spans="3:8" ht="12.75">
      <c r="C32"/>
      <c r="E32"/>
      <c r="F32"/>
      <c r="G32"/>
      <c r="H32"/>
    </row>
    <row r="33" spans="3:8" ht="12.75">
      <c r="C33"/>
      <c r="E33"/>
      <c r="F33"/>
      <c r="G33"/>
      <c r="H33"/>
    </row>
    <row r="34" spans="1:256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7.25" customHeight="1">
      <c r="A35" s="7" t="s">
        <v>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 t="s">
        <v>0</v>
      </c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 t="s">
        <v>0</v>
      </c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 t="s">
        <v>0</v>
      </c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 t="s">
        <v>0</v>
      </c>
      <c r="IT35" s="7"/>
      <c r="IU35" s="7"/>
      <c r="IV35" s="7"/>
    </row>
    <row r="36" spans="1:256" ht="17.25" customHeight="1">
      <c r="A36" s="8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 t="s">
        <v>1</v>
      </c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 t="s">
        <v>1</v>
      </c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 t="s">
        <v>1</v>
      </c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 t="s">
        <v>1</v>
      </c>
      <c r="IT36" s="8"/>
      <c r="IU36" s="8"/>
      <c r="IV36" s="8"/>
    </row>
    <row r="37" spans="1:256" ht="17.25" customHeight="1">
      <c r="A37" s="9" t="s">
        <v>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 t="s">
        <v>2</v>
      </c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 t="s">
        <v>2</v>
      </c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 t="s">
        <v>2</v>
      </c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 t="s">
        <v>2</v>
      </c>
      <c r="IT37" s="9"/>
      <c r="IU37" s="9"/>
      <c r="IV37" s="9"/>
    </row>
    <row r="38" spans="1:20" ht="17.25" customHeight="1">
      <c r="A38" s="10"/>
      <c r="B38" s="10"/>
      <c r="D38" s="1"/>
      <c r="F38" s="11" t="s">
        <v>3</v>
      </c>
      <c r="G38" s="12"/>
      <c r="I38" s="1"/>
      <c r="J38" s="13" t="s">
        <v>60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1" ht="12.75" customHeight="1">
      <c r="A39" s="14" t="s">
        <v>5</v>
      </c>
      <c r="B39" s="14"/>
      <c r="C39" s="14"/>
      <c r="D39" s="14"/>
      <c r="E39" s="14"/>
      <c r="F39" s="14"/>
      <c r="G39" s="14"/>
      <c r="H39" s="14"/>
      <c r="I39" s="14"/>
      <c r="J39" s="14" t="s">
        <v>6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2.75" customHeight="1">
      <c r="A40" s="15" t="s">
        <v>7</v>
      </c>
      <c r="B40" s="15" t="s">
        <v>8</v>
      </c>
      <c r="C40" s="15"/>
      <c r="D40" s="15" t="s">
        <v>9</v>
      </c>
      <c r="E40" s="15" t="s">
        <v>10</v>
      </c>
      <c r="F40" s="15" t="s">
        <v>11</v>
      </c>
      <c r="G40" s="16" t="s">
        <v>12</v>
      </c>
      <c r="H40" s="17" t="s">
        <v>13</v>
      </c>
      <c r="I40" s="18" t="s">
        <v>14</v>
      </c>
      <c r="J40" s="19" t="s">
        <v>15</v>
      </c>
      <c r="K40" s="19"/>
      <c r="L40" s="19"/>
      <c r="M40" s="19" t="s">
        <v>16</v>
      </c>
      <c r="N40" s="19"/>
      <c r="O40" s="19"/>
      <c r="P40" s="20" t="s">
        <v>17</v>
      </c>
      <c r="Q40" s="20" t="s">
        <v>18</v>
      </c>
      <c r="R40" s="20" t="s">
        <v>19</v>
      </c>
      <c r="S40" s="20" t="s">
        <v>20</v>
      </c>
      <c r="T40" s="21" t="s">
        <v>21</v>
      </c>
      <c r="U40" s="22" t="s">
        <v>22</v>
      </c>
    </row>
    <row r="41" spans="1:21" s="5" customFormat="1" ht="12.75">
      <c r="A41" s="15"/>
      <c r="B41" s="15"/>
      <c r="C41" s="15"/>
      <c r="D41" s="15"/>
      <c r="E41" s="15"/>
      <c r="F41" s="15"/>
      <c r="G41" s="16"/>
      <c r="H41" s="17"/>
      <c r="I41" s="18"/>
      <c r="J41" s="57"/>
      <c r="K41" s="63"/>
      <c r="L41" s="64"/>
      <c r="M41" s="57"/>
      <c r="N41" s="63"/>
      <c r="O41" s="63"/>
      <c r="P41" s="20"/>
      <c r="Q41" s="20"/>
      <c r="R41" s="20"/>
      <c r="S41" s="20"/>
      <c r="T41" s="21"/>
      <c r="U41" s="22"/>
    </row>
    <row r="42" spans="1:21" ht="12.75" customHeight="1">
      <c r="A42" s="23" t="s">
        <v>61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s="5" customFormat="1" ht="12.75">
      <c r="A43" s="39"/>
      <c r="B43" s="40"/>
      <c r="C43" s="51">
        <v>20</v>
      </c>
      <c r="D43" s="27" t="s">
        <v>62</v>
      </c>
      <c r="E43" s="28">
        <v>40043</v>
      </c>
      <c r="F43" s="29" t="s">
        <v>63</v>
      </c>
      <c r="G43" s="30">
        <v>35.75</v>
      </c>
      <c r="H43" s="31">
        <v>-44</v>
      </c>
      <c r="I43" s="32">
        <f aca="true" t="shared" si="5" ref="I43:I51">POWER(10,(0.75194503*(LOG10(G43/175.508)*LOG10(G43/175.508))))</f>
        <v>2.285920667528624</v>
      </c>
      <c r="J43" s="33">
        <v>11</v>
      </c>
      <c r="K43" s="34">
        <v>13</v>
      </c>
      <c r="L43" s="45" t="s">
        <v>64</v>
      </c>
      <c r="M43" s="33">
        <v>17</v>
      </c>
      <c r="N43" s="34">
        <v>19</v>
      </c>
      <c r="O43" s="34">
        <v>20</v>
      </c>
      <c r="P43" s="36">
        <f aca="true" t="shared" si="6" ref="P43:P51">MAX(J43:L43)</f>
        <v>13</v>
      </c>
      <c r="Q43" s="36">
        <f aca="true" t="shared" si="7" ref="Q43:Q51">MAX(M43:O43)</f>
        <v>20</v>
      </c>
      <c r="R43" s="37">
        <f aca="true" t="shared" si="8" ref="R43:R51">P43+Q43</f>
        <v>33</v>
      </c>
      <c r="S43" s="37">
        <v>3</v>
      </c>
      <c r="T43" s="38">
        <f aca="true" t="shared" si="9" ref="T43:T51">R43*I43</f>
        <v>75.4353820284446</v>
      </c>
      <c r="U43" s="43">
        <v>8</v>
      </c>
    </row>
    <row r="44" spans="1:21" s="5" customFormat="1" ht="12.75" customHeight="1">
      <c r="A44" s="39"/>
      <c r="B44" s="40"/>
      <c r="C44" s="51">
        <v>50</v>
      </c>
      <c r="D44" s="27" t="s">
        <v>65</v>
      </c>
      <c r="E44" s="28">
        <v>39314</v>
      </c>
      <c r="F44" s="29" t="s">
        <v>66</v>
      </c>
      <c r="G44" s="30">
        <v>35.1</v>
      </c>
      <c r="H44" s="31">
        <v>-44</v>
      </c>
      <c r="I44" s="32">
        <f t="shared" si="5"/>
        <v>2.330184837985582</v>
      </c>
      <c r="J44" s="33">
        <v>26</v>
      </c>
      <c r="K44" s="34">
        <v>28</v>
      </c>
      <c r="L44" s="45" t="s">
        <v>31</v>
      </c>
      <c r="M44" s="33">
        <v>36</v>
      </c>
      <c r="N44" s="34">
        <v>38</v>
      </c>
      <c r="O44" s="34">
        <v>40</v>
      </c>
      <c r="P44" s="36">
        <f t="shared" si="6"/>
        <v>28</v>
      </c>
      <c r="Q44" s="36">
        <f t="shared" si="7"/>
        <v>40</v>
      </c>
      <c r="R44" s="37">
        <f t="shared" si="8"/>
        <v>68</v>
      </c>
      <c r="S44" s="37">
        <v>2</v>
      </c>
      <c r="T44" s="38">
        <f t="shared" si="9"/>
        <v>158.45256898301957</v>
      </c>
      <c r="U44" s="43">
        <v>9</v>
      </c>
    </row>
    <row r="45" spans="1:21" s="5" customFormat="1" ht="12.75" customHeight="1">
      <c r="A45" s="39"/>
      <c r="B45" s="40"/>
      <c r="C45" s="51">
        <v>67</v>
      </c>
      <c r="D45" s="27" t="s">
        <v>67</v>
      </c>
      <c r="E45" s="28">
        <v>38652</v>
      </c>
      <c r="F45" s="29" t="s">
        <v>68</v>
      </c>
      <c r="G45" s="30">
        <v>43.9</v>
      </c>
      <c r="H45" s="31">
        <v>-44</v>
      </c>
      <c r="I45" s="32">
        <f t="shared" si="5"/>
        <v>1.8722169370452437</v>
      </c>
      <c r="J45" s="33">
        <v>28</v>
      </c>
      <c r="K45" s="34">
        <v>31</v>
      </c>
      <c r="L45" s="35">
        <v>34</v>
      </c>
      <c r="M45" s="33">
        <v>36</v>
      </c>
      <c r="N45" s="34">
        <v>40</v>
      </c>
      <c r="O45" s="34">
        <v>43</v>
      </c>
      <c r="P45" s="36">
        <f t="shared" si="6"/>
        <v>34</v>
      </c>
      <c r="Q45" s="36">
        <f t="shared" si="7"/>
        <v>43</v>
      </c>
      <c r="R45" s="37">
        <f t="shared" si="8"/>
        <v>77</v>
      </c>
      <c r="S45" s="37">
        <v>1</v>
      </c>
      <c r="T45" s="38">
        <f t="shared" si="9"/>
        <v>144.16070415248376</v>
      </c>
      <c r="U45" s="43">
        <v>10</v>
      </c>
    </row>
    <row r="46" spans="1:21" s="5" customFormat="1" ht="12.75" customHeight="1">
      <c r="A46" s="39"/>
      <c r="B46" s="40"/>
      <c r="C46" s="51">
        <v>36</v>
      </c>
      <c r="D46" s="27" t="s">
        <v>69</v>
      </c>
      <c r="E46" s="28">
        <v>39944</v>
      </c>
      <c r="F46" s="29" t="s">
        <v>63</v>
      </c>
      <c r="G46" s="30">
        <v>45.15</v>
      </c>
      <c r="H46" s="31">
        <v>-49</v>
      </c>
      <c r="I46" s="32">
        <f t="shared" si="5"/>
        <v>1.8257108375904332</v>
      </c>
      <c r="J46" s="33">
        <v>11</v>
      </c>
      <c r="K46" s="34">
        <v>13</v>
      </c>
      <c r="L46" s="79">
        <v>14</v>
      </c>
      <c r="M46" s="33">
        <v>16</v>
      </c>
      <c r="N46" s="80">
        <v>18</v>
      </c>
      <c r="O46" s="34">
        <v>19</v>
      </c>
      <c r="P46" s="36">
        <f t="shared" si="6"/>
        <v>14</v>
      </c>
      <c r="Q46" s="36">
        <f t="shared" si="7"/>
        <v>19</v>
      </c>
      <c r="R46" s="37">
        <f t="shared" si="8"/>
        <v>33</v>
      </c>
      <c r="S46" s="37">
        <v>2</v>
      </c>
      <c r="T46" s="38">
        <f t="shared" si="9"/>
        <v>60.2484576404843</v>
      </c>
      <c r="U46" s="43">
        <v>9</v>
      </c>
    </row>
    <row r="47" spans="1:21" s="5" customFormat="1" ht="12.75" customHeight="1">
      <c r="A47" s="39"/>
      <c r="B47" s="40"/>
      <c r="C47" s="51">
        <v>54</v>
      </c>
      <c r="D47" s="27" t="s">
        <v>70</v>
      </c>
      <c r="E47" s="28">
        <v>39173</v>
      </c>
      <c r="F47" s="29" t="s">
        <v>71</v>
      </c>
      <c r="G47" s="30">
        <v>44.35</v>
      </c>
      <c r="H47" s="31">
        <v>-49</v>
      </c>
      <c r="I47" s="32">
        <f t="shared" si="5"/>
        <v>1.8550780386169217</v>
      </c>
      <c r="J47" s="33">
        <v>32</v>
      </c>
      <c r="K47" s="34">
        <v>35</v>
      </c>
      <c r="L47" s="35">
        <v>37</v>
      </c>
      <c r="M47" s="33">
        <v>43</v>
      </c>
      <c r="N47" s="34">
        <v>46</v>
      </c>
      <c r="O47" s="42" t="s">
        <v>72</v>
      </c>
      <c r="P47" s="36">
        <f t="shared" si="6"/>
        <v>37</v>
      </c>
      <c r="Q47" s="36">
        <f t="shared" si="7"/>
        <v>46</v>
      </c>
      <c r="R47" s="37">
        <f t="shared" si="8"/>
        <v>83</v>
      </c>
      <c r="S47" s="37">
        <v>1</v>
      </c>
      <c r="T47" s="38">
        <f t="shared" si="9"/>
        <v>153.9714772052045</v>
      </c>
      <c r="U47" s="43">
        <v>10</v>
      </c>
    </row>
    <row r="48" spans="1:21" s="5" customFormat="1" ht="12.75" customHeight="1">
      <c r="A48" s="39"/>
      <c r="B48" s="40"/>
      <c r="C48" s="51">
        <v>84</v>
      </c>
      <c r="D48" s="27" t="s">
        <v>73</v>
      </c>
      <c r="E48" s="81">
        <v>2005</v>
      </c>
      <c r="F48" s="29" t="s">
        <v>25</v>
      </c>
      <c r="G48" s="30">
        <v>52.25</v>
      </c>
      <c r="H48" s="31">
        <v>-55</v>
      </c>
      <c r="I48" s="32">
        <f t="shared" si="5"/>
        <v>1.6151460088688112</v>
      </c>
      <c r="J48" s="79">
        <v>18</v>
      </c>
      <c r="K48" s="34">
        <v>20</v>
      </c>
      <c r="L48" s="35">
        <v>22</v>
      </c>
      <c r="M48" s="33">
        <v>23</v>
      </c>
      <c r="N48" s="34">
        <v>25</v>
      </c>
      <c r="O48" s="34">
        <v>27</v>
      </c>
      <c r="P48" s="36">
        <f t="shared" si="6"/>
        <v>22</v>
      </c>
      <c r="Q48" s="36">
        <f t="shared" si="7"/>
        <v>27</v>
      </c>
      <c r="R48" s="37">
        <f t="shared" si="8"/>
        <v>49</v>
      </c>
      <c r="S48" s="37">
        <v>1</v>
      </c>
      <c r="T48" s="38">
        <f t="shared" si="9"/>
        <v>79.14215443457175</v>
      </c>
      <c r="U48" s="43">
        <v>10</v>
      </c>
    </row>
    <row r="49" spans="1:21" s="5" customFormat="1" ht="12.75" customHeight="1">
      <c r="A49" s="39"/>
      <c r="B49" s="40"/>
      <c r="C49" s="51">
        <v>49</v>
      </c>
      <c r="D49" s="27" t="s">
        <v>74</v>
      </c>
      <c r="E49" s="28">
        <v>38521</v>
      </c>
      <c r="F49" s="29" t="s">
        <v>25</v>
      </c>
      <c r="G49" s="30">
        <v>59.45</v>
      </c>
      <c r="H49" s="31">
        <v>-61</v>
      </c>
      <c r="I49" s="32">
        <f t="shared" si="5"/>
        <v>1.4662472286374135</v>
      </c>
      <c r="J49" s="33">
        <v>42</v>
      </c>
      <c r="K49" s="42" t="s">
        <v>75</v>
      </c>
      <c r="L49" s="35">
        <v>46</v>
      </c>
      <c r="M49" s="33">
        <v>55</v>
      </c>
      <c r="N49" s="34">
        <v>60</v>
      </c>
      <c r="O49" s="34">
        <v>64</v>
      </c>
      <c r="P49" s="36">
        <f t="shared" si="6"/>
        <v>46</v>
      </c>
      <c r="Q49" s="36">
        <f t="shared" si="7"/>
        <v>64</v>
      </c>
      <c r="R49" s="37">
        <f t="shared" si="8"/>
        <v>110</v>
      </c>
      <c r="S49" s="37">
        <v>1</v>
      </c>
      <c r="T49" s="38">
        <f t="shared" si="9"/>
        <v>161.28719515011548</v>
      </c>
      <c r="U49" s="43">
        <v>10</v>
      </c>
    </row>
    <row r="50" spans="1:21" s="5" customFormat="1" ht="12.75">
      <c r="A50" s="39"/>
      <c r="B50" s="40"/>
      <c r="C50" s="51">
        <v>61</v>
      </c>
      <c r="D50" s="27" t="s">
        <v>76</v>
      </c>
      <c r="E50" s="28">
        <v>39608</v>
      </c>
      <c r="F50" s="29" t="s">
        <v>71</v>
      </c>
      <c r="G50" s="30">
        <v>63.25</v>
      </c>
      <c r="H50" s="31">
        <v>-67</v>
      </c>
      <c r="I50" s="32">
        <f t="shared" si="5"/>
        <v>1.405160681256472</v>
      </c>
      <c r="J50" s="33">
        <v>18</v>
      </c>
      <c r="K50" s="42" t="s">
        <v>77</v>
      </c>
      <c r="L50" s="35">
        <v>20</v>
      </c>
      <c r="M50" s="33">
        <v>25</v>
      </c>
      <c r="N50" s="34">
        <v>28</v>
      </c>
      <c r="O50" s="34">
        <v>30</v>
      </c>
      <c r="P50" s="36">
        <f t="shared" si="6"/>
        <v>20</v>
      </c>
      <c r="Q50" s="36">
        <f t="shared" si="7"/>
        <v>30</v>
      </c>
      <c r="R50" s="37">
        <f t="shared" si="8"/>
        <v>50</v>
      </c>
      <c r="S50" s="37">
        <v>2</v>
      </c>
      <c r="T50" s="38">
        <f t="shared" si="9"/>
        <v>70.25803406282361</v>
      </c>
      <c r="U50" s="43">
        <v>9</v>
      </c>
    </row>
    <row r="51" spans="1:21" s="5" customFormat="1" ht="12.75">
      <c r="A51" s="39"/>
      <c r="B51" s="40"/>
      <c r="C51" s="51">
        <v>46</v>
      </c>
      <c r="D51" s="27" t="s">
        <v>78</v>
      </c>
      <c r="E51" s="28">
        <v>37037</v>
      </c>
      <c r="F51" s="29" t="s">
        <v>79</v>
      </c>
      <c r="G51" s="30">
        <v>66.2</v>
      </c>
      <c r="H51" s="31">
        <v>-67</v>
      </c>
      <c r="I51" s="32">
        <f t="shared" si="5"/>
        <v>1.3640306813748209</v>
      </c>
      <c r="J51" s="33">
        <v>88</v>
      </c>
      <c r="K51" s="34">
        <v>92</v>
      </c>
      <c r="L51" s="35">
        <v>95</v>
      </c>
      <c r="M51" s="33">
        <v>120</v>
      </c>
      <c r="N51" s="55">
        <v>126</v>
      </c>
      <c r="O51" s="82" t="s">
        <v>80</v>
      </c>
      <c r="P51" s="36">
        <f t="shared" si="6"/>
        <v>95</v>
      </c>
      <c r="Q51" s="36">
        <f t="shared" si="7"/>
        <v>126</v>
      </c>
      <c r="R51" s="37">
        <f t="shared" si="8"/>
        <v>221</v>
      </c>
      <c r="S51" s="37">
        <v>1</v>
      </c>
      <c r="T51" s="38">
        <f t="shared" si="9"/>
        <v>301.4507805838354</v>
      </c>
      <c r="U51" s="43">
        <v>10</v>
      </c>
    </row>
    <row r="52" spans="3:22" ht="12.75">
      <c r="C52"/>
      <c r="D52" s="58" t="s">
        <v>47</v>
      </c>
      <c r="E52" s="59" t="s">
        <v>48</v>
      </c>
      <c r="F52" s="59"/>
      <c r="G52" s="60"/>
      <c r="H52" s="61"/>
      <c r="I52" s="62"/>
      <c r="J52" s="57"/>
      <c r="K52" s="63"/>
      <c r="L52" s="64"/>
      <c r="M52" s="57"/>
      <c r="N52" s="63"/>
      <c r="O52" s="65" t="s">
        <v>49</v>
      </c>
      <c r="P52" s="65"/>
      <c r="Q52" t="s">
        <v>50</v>
      </c>
      <c r="R52" s="64"/>
      <c r="S52" s="66"/>
      <c r="T52" s="67"/>
      <c r="U52" s="68"/>
      <c r="V52"/>
    </row>
    <row r="53" spans="3:22" ht="12.75">
      <c r="C53"/>
      <c r="D53" s="58" t="s">
        <v>51</v>
      </c>
      <c r="E53" s="69" t="s">
        <v>52</v>
      </c>
      <c r="F53" s="69"/>
      <c r="G53" s="70" t="s">
        <v>53</v>
      </c>
      <c r="H53" s="71" t="s">
        <v>36</v>
      </c>
      <c r="I53" s="62"/>
      <c r="J53" s="57"/>
      <c r="K53" s="72" t="s">
        <v>55</v>
      </c>
      <c r="L53" s="72"/>
      <c r="M53" s="72"/>
      <c r="N53" s="73"/>
      <c r="O53" s="74"/>
      <c r="P53" s="75"/>
      <c r="Q53" t="s">
        <v>56</v>
      </c>
      <c r="R53" s="64"/>
      <c r="S53" s="66"/>
      <c r="T53" s="67"/>
      <c r="U53" s="68"/>
      <c r="V53"/>
    </row>
    <row r="54" spans="3:22" ht="12.75">
      <c r="C54"/>
      <c r="E54" s="76"/>
      <c r="F54" s="77"/>
      <c r="G54" s="60"/>
      <c r="H54" s="61"/>
      <c r="I54" s="62"/>
      <c r="J54" s="57"/>
      <c r="K54" s="73"/>
      <c r="L54" s="78"/>
      <c r="M54" s="78"/>
      <c r="N54" s="73"/>
      <c r="O54" s="74"/>
      <c r="P54" s="75"/>
      <c r="Q54" t="s">
        <v>57</v>
      </c>
      <c r="R54" s="59"/>
      <c r="S54" s="66"/>
      <c r="T54" s="67"/>
      <c r="U54" s="68"/>
      <c r="V54"/>
    </row>
    <row r="55" spans="3:22" ht="12.75">
      <c r="C55"/>
      <c r="D55" s="58"/>
      <c r="E55" s="76"/>
      <c r="F55" s="77"/>
      <c r="G55" s="60"/>
      <c r="H55" s="61"/>
      <c r="I55" s="62"/>
      <c r="J55" s="57"/>
      <c r="K55" s="73"/>
      <c r="L55" s="78"/>
      <c r="M55" s="78"/>
      <c r="N55" s="73"/>
      <c r="O55" s="74"/>
      <c r="P55" s="75"/>
      <c r="Q55" s="13"/>
      <c r="R55" s="59"/>
      <c r="S55" s="66"/>
      <c r="T55" s="67"/>
      <c r="U55" s="68"/>
      <c r="V55"/>
    </row>
    <row r="56" spans="3:22" ht="12.75">
      <c r="C56"/>
      <c r="D56" s="13" t="s">
        <v>81</v>
      </c>
      <c r="E56" s="76"/>
      <c r="F56" s="77"/>
      <c r="G56" s="60"/>
      <c r="H56" s="61"/>
      <c r="I56" s="62"/>
      <c r="J56" s="57"/>
      <c r="K56" s="73"/>
      <c r="L56" s="78"/>
      <c r="M56" s="78"/>
      <c r="N56" s="73"/>
      <c r="O56" s="74"/>
      <c r="P56" s="75"/>
      <c r="Q56" s="13"/>
      <c r="R56" s="59"/>
      <c r="S56" s="66"/>
      <c r="T56" s="67"/>
      <c r="U56" s="68"/>
      <c r="V56"/>
    </row>
    <row r="57" spans="3:22" ht="12.75">
      <c r="C57"/>
      <c r="D57" s="13"/>
      <c r="E57" s="76"/>
      <c r="F57" s="77"/>
      <c r="G57" s="60"/>
      <c r="H57" s="61"/>
      <c r="I57" s="62"/>
      <c r="J57" s="57"/>
      <c r="K57" s="73"/>
      <c r="L57" s="78"/>
      <c r="M57" s="78"/>
      <c r="N57" s="73"/>
      <c r="O57" s="74"/>
      <c r="P57" s="75"/>
      <c r="Q57" s="13"/>
      <c r="R57" s="59"/>
      <c r="S57" s="66"/>
      <c r="T57" s="67"/>
      <c r="U57" s="68"/>
      <c r="V57"/>
    </row>
    <row r="58" spans="3:8" ht="12.75">
      <c r="C58"/>
      <c r="E58"/>
      <c r="F58"/>
      <c r="G58"/>
      <c r="H58"/>
    </row>
    <row r="59" spans="3:8" ht="12.75">
      <c r="C59"/>
      <c r="E59"/>
      <c r="F59"/>
      <c r="G59"/>
      <c r="H59"/>
    </row>
    <row r="60" spans="3:8" ht="12.75">
      <c r="C60"/>
      <c r="E60"/>
      <c r="F60"/>
      <c r="G60"/>
      <c r="H60"/>
    </row>
    <row r="61" spans="1:256" ht="17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7.25" customHeight="1">
      <c r="A62" s="7" t="s">
        <v>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 t="s">
        <v>0</v>
      </c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 t="s">
        <v>0</v>
      </c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 t="s">
        <v>0</v>
      </c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 t="s">
        <v>0</v>
      </c>
      <c r="IT62" s="7"/>
      <c r="IU62" s="7"/>
      <c r="IV62" s="7"/>
    </row>
    <row r="63" spans="1:256" ht="17.25" customHeight="1">
      <c r="A63" s="8" t="s">
        <v>1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 t="s">
        <v>1</v>
      </c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 t="s">
        <v>1</v>
      </c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 t="s">
        <v>1</v>
      </c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 t="s">
        <v>1</v>
      </c>
      <c r="IT63" s="8"/>
      <c r="IU63" s="8"/>
      <c r="IV63" s="8"/>
    </row>
    <row r="64" spans="1:256" ht="17.25" customHeight="1">
      <c r="A64" s="9" t="s">
        <v>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 t="s">
        <v>2</v>
      </c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 t="s">
        <v>2</v>
      </c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 t="s">
        <v>2</v>
      </c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 t="s">
        <v>2</v>
      </c>
      <c r="IT64" s="9"/>
      <c r="IU64" s="9"/>
      <c r="IV64" s="9"/>
    </row>
    <row r="65" spans="1:20" ht="17.25" customHeight="1">
      <c r="A65" s="10"/>
      <c r="B65" s="10"/>
      <c r="D65" s="1"/>
      <c r="F65" s="11" t="s">
        <v>3</v>
      </c>
      <c r="G65" s="12"/>
      <c r="I65" s="1"/>
      <c r="J65" s="13" t="s">
        <v>82</v>
      </c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1" ht="12.75" customHeight="1">
      <c r="A66" s="14" t="s">
        <v>5</v>
      </c>
      <c r="B66" s="14"/>
      <c r="C66" s="14"/>
      <c r="D66" s="14"/>
      <c r="E66" s="14"/>
      <c r="F66" s="14"/>
      <c r="G66" s="14"/>
      <c r="H66" s="14"/>
      <c r="I66" s="14"/>
      <c r="J66" s="14" t="s">
        <v>6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12.75" customHeight="1">
      <c r="A67" s="15" t="s">
        <v>7</v>
      </c>
      <c r="B67" s="15" t="s">
        <v>8</v>
      </c>
      <c r="C67" s="15"/>
      <c r="D67" s="15" t="s">
        <v>9</v>
      </c>
      <c r="E67" s="15" t="s">
        <v>10</v>
      </c>
      <c r="F67" s="15" t="s">
        <v>11</v>
      </c>
      <c r="G67" s="16" t="s">
        <v>12</v>
      </c>
      <c r="H67" s="17" t="s">
        <v>13</v>
      </c>
      <c r="I67" s="18" t="s">
        <v>14</v>
      </c>
      <c r="J67" s="19" t="s">
        <v>15</v>
      </c>
      <c r="K67" s="19"/>
      <c r="L67" s="19"/>
      <c r="M67" s="19" t="s">
        <v>16</v>
      </c>
      <c r="N67" s="19"/>
      <c r="O67" s="19"/>
      <c r="P67" s="20" t="s">
        <v>17</v>
      </c>
      <c r="Q67" s="20" t="s">
        <v>18</v>
      </c>
      <c r="R67" s="20" t="s">
        <v>19</v>
      </c>
      <c r="S67" s="20" t="s">
        <v>20</v>
      </c>
      <c r="T67" s="21" t="s">
        <v>21</v>
      </c>
      <c r="U67" s="22" t="s">
        <v>22</v>
      </c>
    </row>
    <row r="68" spans="1:22" ht="12.75">
      <c r="A68" s="15"/>
      <c r="B68" s="15"/>
      <c r="C68" s="15"/>
      <c r="D68" s="15"/>
      <c r="E68" s="15"/>
      <c r="F68" s="15"/>
      <c r="G68" s="15"/>
      <c r="H68" s="15"/>
      <c r="I68" s="15"/>
      <c r="P68" s="20"/>
      <c r="Q68" s="20"/>
      <c r="R68" s="20"/>
      <c r="S68" s="20"/>
      <c r="T68" s="20"/>
      <c r="U68" s="20"/>
      <c r="V68"/>
    </row>
    <row r="69" spans="1:21" ht="13.5" customHeight="1">
      <c r="A69" s="23" t="s">
        <v>83</v>
      </c>
      <c r="B69" s="23"/>
      <c r="C69" s="23"/>
      <c r="D69" s="23"/>
      <c r="E69" s="23"/>
      <c r="F69" s="23"/>
      <c r="G69" s="23"/>
      <c r="H69" s="23"/>
      <c r="I69" s="23" t="e">
        <f aca="true" t="shared" si="10" ref="I69:I80">POWER(10,(0.75194503*(LOG10(G69/175.508)*LOG10(G69/175.508))))</f>
        <v>#VALUE!</v>
      </c>
      <c r="J69" s="23"/>
      <c r="K69" s="23"/>
      <c r="L69" s="23"/>
      <c r="M69" s="23"/>
      <c r="N69" s="23"/>
      <c r="O69" s="23"/>
      <c r="P69" s="23">
        <f aca="true" t="shared" si="11" ref="P69:P80">MAX(J69:L69)</f>
        <v>0</v>
      </c>
      <c r="Q69" s="23">
        <f aca="true" t="shared" si="12" ref="Q69:Q80">MAX(M69:O69)</f>
        <v>0</v>
      </c>
      <c r="R69" s="23">
        <f aca="true" t="shared" si="13" ref="R69:R80">P69+Q69</f>
        <v>0</v>
      </c>
      <c r="S69" s="23"/>
      <c r="T69" s="23" t="e">
        <f aca="true" t="shared" si="14" ref="T69:T80">R69*I69</f>
        <v>#VALUE!</v>
      </c>
      <c r="U69" s="23"/>
    </row>
    <row r="70" spans="1:21" s="5" customFormat="1" ht="12.75">
      <c r="A70" s="44"/>
      <c r="B70" s="40"/>
      <c r="C70" s="51">
        <v>35</v>
      </c>
      <c r="D70" s="27" t="s">
        <v>84</v>
      </c>
      <c r="E70" s="28">
        <v>37286</v>
      </c>
      <c r="F70" s="29" t="s">
        <v>85</v>
      </c>
      <c r="G70" s="30">
        <v>67.7</v>
      </c>
      <c r="H70" s="31">
        <v>-73</v>
      </c>
      <c r="I70" s="32">
        <f t="shared" si="10"/>
        <v>1.3449272308325106</v>
      </c>
      <c r="J70" s="33">
        <v>55</v>
      </c>
      <c r="K70" s="42" t="s">
        <v>86</v>
      </c>
      <c r="L70" s="45" t="s">
        <v>87</v>
      </c>
      <c r="M70" s="45" t="s">
        <v>88</v>
      </c>
      <c r="N70" s="34">
        <v>55</v>
      </c>
      <c r="O70" s="34">
        <v>60</v>
      </c>
      <c r="P70" s="36">
        <f t="shared" si="11"/>
        <v>55</v>
      </c>
      <c r="Q70" s="36">
        <f t="shared" si="12"/>
        <v>60</v>
      </c>
      <c r="R70" s="37">
        <f t="shared" si="13"/>
        <v>115</v>
      </c>
      <c r="S70" s="37">
        <v>3</v>
      </c>
      <c r="T70" s="38">
        <f t="shared" si="14"/>
        <v>154.6666315457387</v>
      </c>
      <c r="U70" s="43">
        <v>8</v>
      </c>
    </row>
    <row r="71" spans="1:21" s="5" customFormat="1" ht="12.75">
      <c r="A71" s="44"/>
      <c r="B71" s="40"/>
      <c r="C71" s="51">
        <v>64</v>
      </c>
      <c r="D71" s="27" t="s">
        <v>89</v>
      </c>
      <c r="E71" s="28">
        <v>38095</v>
      </c>
      <c r="F71" s="29" t="s">
        <v>90</v>
      </c>
      <c r="G71" s="30">
        <v>67.4</v>
      </c>
      <c r="H71" s="31">
        <v>-73</v>
      </c>
      <c r="I71" s="32">
        <f t="shared" si="10"/>
        <v>1.3486573131675137</v>
      </c>
      <c r="J71" s="33">
        <v>55</v>
      </c>
      <c r="K71" s="34">
        <v>60</v>
      </c>
      <c r="L71" s="35">
        <v>63</v>
      </c>
      <c r="M71" s="33">
        <v>65</v>
      </c>
      <c r="N71" s="34">
        <v>71</v>
      </c>
      <c r="O71" s="42" t="s">
        <v>91</v>
      </c>
      <c r="P71" s="36">
        <f t="shared" si="11"/>
        <v>63</v>
      </c>
      <c r="Q71" s="36">
        <f t="shared" si="12"/>
        <v>71</v>
      </c>
      <c r="R71" s="37">
        <f t="shared" si="13"/>
        <v>134</v>
      </c>
      <c r="S71" s="37">
        <v>2</v>
      </c>
      <c r="T71" s="38">
        <f t="shared" si="14"/>
        <v>180.72007996444682</v>
      </c>
      <c r="U71" s="43">
        <v>9</v>
      </c>
    </row>
    <row r="72" spans="1:21" s="5" customFormat="1" ht="12.75">
      <c r="A72" s="44"/>
      <c r="B72" s="40"/>
      <c r="C72" s="51">
        <v>26</v>
      </c>
      <c r="D72" s="27" t="s">
        <v>92</v>
      </c>
      <c r="E72" s="28">
        <v>38871</v>
      </c>
      <c r="F72" s="29" t="s">
        <v>37</v>
      </c>
      <c r="G72" s="30">
        <v>71.2</v>
      </c>
      <c r="H72" s="31">
        <v>-73</v>
      </c>
      <c r="I72" s="32">
        <f t="shared" si="10"/>
        <v>1.3044846653892341</v>
      </c>
      <c r="J72" s="33">
        <v>74</v>
      </c>
      <c r="K72" s="34">
        <v>78</v>
      </c>
      <c r="L72" s="46">
        <v>80</v>
      </c>
      <c r="M72" s="33">
        <v>88</v>
      </c>
      <c r="N72" s="55">
        <v>92</v>
      </c>
      <c r="O72" s="42" t="s">
        <v>93</v>
      </c>
      <c r="P72" s="36">
        <f t="shared" si="11"/>
        <v>80</v>
      </c>
      <c r="Q72" s="36">
        <f t="shared" si="12"/>
        <v>92</v>
      </c>
      <c r="R72" s="56">
        <f t="shared" si="13"/>
        <v>172</v>
      </c>
      <c r="S72" s="37">
        <v>1</v>
      </c>
      <c r="T72" s="38">
        <f t="shared" si="14"/>
        <v>224.37136244694827</v>
      </c>
      <c r="U72" s="43">
        <v>10</v>
      </c>
    </row>
    <row r="73" spans="1:21" s="5" customFormat="1" ht="12.75">
      <c r="A73" s="44"/>
      <c r="B73" s="40"/>
      <c r="C73" s="51">
        <v>78</v>
      </c>
      <c r="D73" s="27" t="s">
        <v>94</v>
      </c>
      <c r="E73" s="28">
        <v>37654</v>
      </c>
      <c r="F73" s="29" t="s">
        <v>25</v>
      </c>
      <c r="G73" s="30">
        <v>73.3</v>
      </c>
      <c r="H73" s="31">
        <v>-81</v>
      </c>
      <c r="I73" s="32">
        <f t="shared" si="10"/>
        <v>1.2826853554477387</v>
      </c>
      <c r="J73" s="33">
        <v>95</v>
      </c>
      <c r="K73" s="34">
        <v>100</v>
      </c>
      <c r="L73" s="35">
        <v>105</v>
      </c>
      <c r="M73" s="33">
        <v>125</v>
      </c>
      <c r="N73" s="34">
        <v>130</v>
      </c>
      <c r="O73" s="55">
        <v>134</v>
      </c>
      <c r="P73" s="36">
        <f t="shared" si="11"/>
        <v>105</v>
      </c>
      <c r="Q73" s="36">
        <f t="shared" si="12"/>
        <v>134</v>
      </c>
      <c r="R73" s="37">
        <f t="shared" si="13"/>
        <v>239</v>
      </c>
      <c r="S73" s="37">
        <v>1</v>
      </c>
      <c r="T73" s="38">
        <f t="shared" si="14"/>
        <v>306.56179995200955</v>
      </c>
      <c r="U73" s="43">
        <v>10</v>
      </c>
    </row>
    <row r="74" spans="1:21" s="5" customFormat="1" ht="12.75">
      <c r="A74" s="44"/>
      <c r="B74" s="40"/>
      <c r="C74" s="51">
        <v>13</v>
      </c>
      <c r="D74" s="27" t="s">
        <v>95</v>
      </c>
      <c r="E74" s="28">
        <v>38877</v>
      </c>
      <c r="F74" s="29" t="s">
        <v>25</v>
      </c>
      <c r="G74" s="30">
        <v>81.3</v>
      </c>
      <c r="H74" s="31">
        <v>-89</v>
      </c>
      <c r="I74" s="32">
        <f t="shared" si="10"/>
        <v>1.2133544077227094</v>
      </c>
      <c r="J74" s="33">
        <v>40</v>
      </c>
      <c r="K74" s="34">
        <v>43</v>
      </c>
      <c r="L74" s="35">
        <v>47</v>
      </c>
      <c r="M74" s="33">
        <v>55</v>
      </c>
      <c r="N74" s="34">
        <v>59</v>
      </c>
      <c r="O74" s="34">
        <v>63</v>
      </c>
      <c r="P74" s="36">
        <f t="shared" si="11"/>
        <v>47</v>
      </c>
      <c r="Q74" s="36">
        <f t="shared" si="12"/>
        <v>63</v>
      </c>
      <c r="R74" s="37">
        <f t="shared" si="13"/>
        <v>110</v>
      </c>
      <c r="S74" s="37">
        <v>3</v>
      </c>
      <c r="T74" s="38">
        <f t="shared" si="14"/>
        <v>133.46898484949804</v>
      </c>
      <c r="U74" s="43">
        <v>8</v>
      </c>
    </row>
    <row r="75" spans="1:21" s="5" customFormat="1" ht="12.75">
      <c r="A75" s="44"/>
      <c r="B75" s="40"/>
      <c r="C75" s="51">
        <v>71</v>
      </c>
      <c r="D75" s="27" t="s">
        <v>96</v>
      </c>
      <c r="E75" s="28">
        <v>38110</v>
      </c>
      <c r="F75" s="29" t="s">
        <v>68</v>
      </c>
      <c r="G75" s="30">
        <v>84.6</v>
      </c>
      <c r="H75" s="31">
        <v>-89</v>
      </c>
      <c r="I75" s="32">
        <f t="shared" si="10"/>
        <v>1.1899458374358152</v>
      </c>
      <c r="J75" s="33">
        <v>55</v>
      </c>
      <c r="K75" s="34">
        <v>60</v>
      </c>
      <c r="L75" s="35">
        <v>64</v>
      </c>
      <c r="M75" s="33">
        <v>70</v>
      </c>
      <c r="N75" s="42" t="s">
        <v>97</v>
      </c>
      <c r="O75" s="34">
        <v>80</v>
      </c>
      <c r="P75" s="36">
        <f t="shared" si="11"/>
        <v>64</v>
      </c>
      <c r="Q75" s="36">
        <f t="shared" si="12"/>
        <v>80</v>
      </c>
      <c r="R75" s="37">
        <f t="shared" si="13"/>
        <v>144</v>
      </c>
      <c r="S75" s="37">
        <v>2</v>
      </c>
      <c r="T75" s="38">
        <f t="shared" si="14"/>
        <v>171.35220059075738</v>
      </c>
      <c r="U75" s="43">
        <v>9</v>
      </c>
    </row>
    <row r="76" spans="1:21" s="5" customFormat="1" ht="12.75">
      <c r="A76" s="44"/>
      <c r="B76" s="40"/>
      <c r="C76" s="51">
        <v>22</v>
      </c>
      <c r="D76" s="27" t="s">
        <v>98</v>
      </c>
      <c r="E76" s="28">
        <v>37183</v>
      </c>
      <c r="F76" s="29" t="s">
        <v>85</v>
      </c>
      <c r="G76" s="30">
        <v>82.8</v>
      </c>
      <c r="H76" s="31">
        <v>-89</v>
      </c>
      <c r="I76" s="32">
        <f t="shared" si="10"/>
        <v>1.2023875184808177</v>
      </c>
      <c r="J76" s="33">
        <v>60</v>
      </c>
      <c r="K76" s="34">
        <v>65</v>
      </c>
      <c r="L76" s="35">
        <v>70</v>
      </c>
      <c r="M76" s="33">
        <v>75</v>
      </c>
      <c r="N76" s="34">
        <v>82</v>
      </c>
      <c r="O76" s="42" t="s">
        <v>99</v>
      </c>
      <c r="P76" s="36">
        <f t="shared" si="11"/>
        <v>70</v>
      </c>
      <c r="Q76" s="36">
        <f t="shared" si="12"/>
        <v>82</v>
      </c>
      <c r="R76" s="37">
        <f t="shared" si="13"/>
        <v>152</v>
      </c>
      <c r="S76" s="37">
        <v>1</v>
      </c>
      <c r="T76" s="38">
        <f t="shared" si="14"/>
        <v>182.7629028090843</v>
      </c>
      <c r="U76" s="43">
        <v>10</v>
      </c>
    </row>
    <row r="77" spans="1:21" s="5" customFormat="1" ht="12.75">
      <c r="A77" s="44"/>
      <c r="B77" s="40"/>
      <c r="C77" s="51">
        <v>87</v>
      </c>
      <c r="D77" s="27" t="s">
        <v>100</v>
      </c>
      <c r="E77" s="28">
        <v>38599</v>
      </c>
      <c r="F77" s="29" t="s">
        <v>25</v>
      </c>
      <c r="G77" s="30">
        <v>95.5</v>
      </c>
      <c r="H77" s="31" t="s">
        <v>101</v>
      </c>
      <c r="I77" s="32">
        <f t="shared" si="10"/>
        <v>1.1285587470008354</v>
      </c>
      <c r="J77" s="33">
        <v>60</v>
      </c>
      <c r="K77" s="42" t="s">
        <v>102</v>
      </c>
      <c r="L77" s="45" t="s">
        <v>102</v>
      </c>
      <c r="M77" s="33">
        <v>77</v>
      </c>
      <c r="N77" s="34">
        <v>82</v>
      </c>
      <c r="O77" s="42" t="s">
        <v>103</v>
      </c>
      <c r="P77" s="36">
        <f t="shared" si="11"/>
        <v>60</v>
      </c>
      <c r="Q77" s="36">
        <f t="shared" si="12"/>
        <v>82</v>
      </c>
      <c r="R77" s="37">
        <f t="shared" si="13"/>
        <v>142</v>
      </c>
      <c r="S77" s="37">
        <v>4</v>
      </c>
      <c r="T77" s="38">
        <f t="shared" si="14"/>
        <v>160.25534207411863</v>
      </c>
      <c r="U77" s="43">
        <v>7</v>
      </c>
    </row>
    <row r="78" spans="1:21" s="5" customFormat="1" ht="12.75">
      <c r="A78" s="44"/>
      <c r="B78" s="40"/>
      <c r="C78" s="51">
        <v>14</v>
      </c>
      <c r="D78" s="27" t="s">
        <v>104</v>
      </c>
      <c r="E78" s="28">
        <v>37449</v>
      </c>
      <c r="F78" s="29" t="s">
        <v>85</v>
      </c>
      <c r="G78" s="30">
        <v>96</v>
      </c>
      <c r="H78" s="31" t="s">
        <v>101</v>
      </c>
      <c r="I78" s="32">
        <f t="shared" si="10"/>
        <v>1.1262288162132235</v>
      </c>
      <c r="J78" s="33">
        <v>70</v>
      </c>
      <c r="K78" s="34">
        <v>75</v>
      </c>
      <c r="L78" s="45" t="s">
        <v>97</v>
      </c>
      <c r="M78" s="33">
        <v>85</v>
      </c>
      <c r="N78" s="42" t="s">
        <v>93</v>
      </c>
      <c r="O78" s="42" t="s">
        <v>93</v>
      </c>
      <c r="P78" s="36">
        <f t="shared" si="11"/>
        <v>75</v>
      </c>
      <c r="Q78" s="36">
        <f t="shared" si="12"/>
        <v>85</v>
      </c>
      <c r="R78" s="37">
        <f t="shared" si="13"/>
        <v>160</v>
      </c>
      <c r="S78" s="37">
        <v>3</v>
      </c>
      <c r="T78" s="38">
        <f t="shared" si="14"/>
        <v>180.19661059411575</v>
      </c>
      <c r="U78" s="43">
        <v>8</v>
      </c>
    </row>
    <row r="79" spans="1:21" s="5" customFormat="1" ht="12.75">
      <c r="A79" s="44"/>
      <c r="B79" s="40"/>
      <c r="C79" s="51">
        <v>34</v>
      </c>
      <c r="D79" s="27" t="s">
        <v>105</v>
      </c>
      <c r="E79" s="28">
        <v>36823</v>
      </c>
      <c r="F79" s="29" t="s">
        <v>106</v>
      </c>
      <c r="G79" s="30">
        <v>96</v>
      </c>
      <c r="H79" s="31" t="s">
        <v>101</v>
      </c>
      <c r="I79" s="32">
        <f t="shared" si="10"/>
        <v>1.1262288162132235</v>
      </c>
      <c r="J79" s="33">
        <v>80</v>
      </c>
      <c r="K79" s="34">
        <v>90</v>
      </c>
      <c r="L79" s="35">
        <v>96</v>
      </c>
      <c r="M79" s="33">
        <v>100</v>
      </c>
      <c r="N79" s="34">
        <v>110</v>
      </c>
      <c r="O79" s="34">
        <v>120</v>
      </c>
      <c r="P79" s="36">
        <f t="shared" si="11"/>
        <v>96</v>
      </c>
      <c r="Q79" s="36">
        <f t="shared" si="12"/>
        <v>120</v>
      </c>
      <c r="R79" s="37">
        <f t="shared" si="13"/>
        <v>216</v>
      </c>
      <c r="S79" s="37">
        <v>2</v>
      </c>
      <c r="T79" s="38">
        <f t="shared" si="14"/>
        <v>243.26542430205626</v>
      </c>
      <c r="U79" s="43">
        <v>9</v>
      </c>
    </row>
    <row r="80" spans="1:21" s="5" customFormat="1" ht="12.75">
      <c r="A80" s="44"/>
      <c r="B80" s="40"/>
      <c r="C80" s="51">
        <v>19</v>
      </c>
      <c r="D80" s="27" t="s">
        <v>107</v>
      </c>
      <c r="E80" s="28">
        <v>36879</v>
      </c>
      <c r="F80" s="29" t="s">
        <v>71</v>
      </c>
      <c r="G80" s="30">
        <v>127.1</v>
      </c>
      <c r="H80" s="31" t="s">
        <v>101</v>
      </c>
      <c r="I80" s="32">
        <f t="shared" si="10"/>
        <v>1.0345941282003328</v>
      </c>
      <c r="J80" s="33">
        <v>115</v>
      </c>
      <c r="K80" s="34">
        <v>125</v>
      </c>
      <c r="L80" s="45" t="s">
        <v>80</v>
      </c>
      <c r="M80" s="45" t="s">
        <v>108</v>
      </c>
      <c r="N80" s="34">
        <v>155</v>
      </c>
      <c r="O80" s="34">
        <v>165</v>
      </c>
      <c r="P80" s="36">
        <f t="shared" si="11"/>
        <v>125</v>
      </c>
      <c r="Q80" s="36">
        <f t="shared" si="12"/>
        <v>165</v>
      </c>
      <c r="R80" s="37">
        <f t="shared" si="13"/>
        <v>290</v>
      </c>
      <c r="S80" s="37">
        <v>1</v>
      </c>
      <c r="T80" s="38">
        <f t="shared" si="14"/>
        <v>300.03229717809654</v>
      </c>
      <c r="U80" s="43">
        <v>10</v>
      </c>
    </row>
    <row r="81" spans="3:22" ht="12.75">
      <c r="C81"/>
      <c r="D81" s="58" t="s">
        <v>47</v>
      </c>
      <c r="E81" s="59" t="s">
        <v>48</v>
      </c>
      <c r="F81" s="59"/>
      <c r="G81" s="60"/>
      <c r="H81" s="61"/>
      <c r="I81" s="62"/>
      <c r="J81" s="57"/>
      <c r="K81" s="63"/>
      <c r="L81" s="64"/>
      <c r="M81" s="57"/>
      <c r="N81" s="63"/>
      <c r="O81" s="65" t="s">
        <v>49</v>
      </c>
      <c r="P81" s="65"/>
      <c r="Q81" t="s">
        <v>50</v>
      </c>
      <c r="R81" s="64"/>
      <c r="S81" s="64"/>
      <c r="T81" s="67"/>
      <c r="V81"/>
    </row>
    <row r="82" spans="3:21" s="44" customFormat="1" ht="12.75">
      <c r="C82" s="57"/>
      <c r="D82" s="58" t="s">
        <v>51</v>
      </c>
      <c r="E82" s="69" t="s">
        <v>52</v>
      </c>
      <c r="F82" s="69"/>
      <c r="G82" s="70" t="s">
        <v>53</v>
      </c>
      <c r="H82" s="71" t="s">
        <v>36</v>
      </c>
      <c r="I82" s="62"/>
      <c r="J82" s="57"/>
      <c r="K82" s="72" t="s">
        <v>55</v>
      </c>
      <c r="L82" s="72"/>
      <c r="M82" s="72"/>
      <c r="N82" s="73"/>
      <c r="O82" s="74"/>
      <c r="P82" s="75"/>
      <c r="Q82" t="s">
        <v>56</v>
      </c>
      <c r="R82" s="64"/>
      <c r="S82" s="64"/>
      <c r="T82" s="67"/>
      <c r="U82" s="68"/>
    </row>
    <row r="83" spans="3:20" s="5" customFormat="1" ht="12.75" customHeight="1">
      <c r="C83" s="57"/>
      <c r="D83"/>
      <c r="E83" s="76"/>
      <c r="F83" s="77"/>
      <c r="G83" s="60"/>
      <c r="H83" s="61"/>
      <c r="I83" s="62"/>
      <c r="J83" s="57"/>
      <c r="K83" s="73"/>
      <c r="L83" s="78"/>
      <c r="M83" s="78"/>
      <c r="N83" s="73"/>
      <c r="O83" s="74"/>
      <c r="P83" s="75"/>
      <c r="Q83" t="s">
        <v>57</v>
      </c>
      <c r="R83" s="59"/>
      <c r="S83" s="64"/>
      <c r="T83" s="67"/>
    </row>
    <row r="84" spans="3:20" s="5" customFormat="1" ht="12.75" customHeight="1">
      <c r="C84" s="57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3:20" s="5" customFormat="1" ht="12.75" customHeight="1">
      <c r="C85" s="57"/>
      <c r="D85" t="s">
        <v>109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36" s="5" customFormat="1" ht="12.75" customHeight="1">
      <c r="A86"/>
      <c r="B86"/>
      <c r="C86"/>
      <c r="D86" t="s">
        <v>110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3:8" ht="12.75">
      <c r="C87"/>
      <c r="E87"/>
      <c r="F87"/>
      <c r="G87"/>
      <c r="H87"/>
    </row>
    <row r="88" spans="3:8" ht="12.75">
      <c r="C88"/>
      <c r="E88"/>
      <c r="F88"/>
      <c r="G88"/>
      <c r="H88"/>
    </row>
    <row r="89" spans="3:8" ht="12.75">
      <c r="C89"/>
      <c r="D89" s="83" t="s">
        <v>111</v>
      </c>
      <c r="E89" s="83"/>
      <c r="F89"/>
      <c r="G89"/>
      <c r="H89"/>
    </row>
    <row r="90" spans="3:8" ht="14.25" customHeight="1">
      <c r="C90"/>
      <c r="D90" s="84" t="s">
        <v>112</v>
      </c>
      <c r="E90" s="84">
        <f>U77+U74+U73+U49+U48+U20+U14+U13+U12</f>
        <v>81</v>
      </c>
      <c r="F90"/>
      <c r="G90"/>
      <c r="H90"/>
    </row>
    <row r="91" spans="3:8" ht="14.25" customHeight="1">
      <c r="C91"/>
      <c r="D91" s="84" t="s">
        <v>113</v>
      </c>
      <c r="E91" s="84">
        <f>U79+U78+U76+U70</f>
        <v>35</v>
      </c>
      <c r="F91"/>
      <c r="G91"/>
      <c r="H91"/>
    </row>
    <row r="92" spans="1:36" s="5" customFormat="1" ht="12.75" customHeight="1">
      <c r="A92"/>
      <c r="B92"/>
      <c r="C92"/>
      <c r="D92" s="84" t="s">
        <v>68</v>
      </c>
      <c r="E92" s="84">
        <f>U75+U45+U15</f>
        <v>29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3:8" ht="12.75" customHeight="1">
      <c r="C93"/>
      <c r="D93" s="84" t="s">
        <v>114</v>
      </c>
      <c r="E93" s="84">
        <f>U80+U47+U50</f>
        <v>29</v>
      </c>
      <c r="F93"/>
      <c r="G93"/>
      <c r="H93"/>
    </row>
    <row r="94" spans="3:8" ht="12.75" customHeight="1">
      <c r="C94"/>
      <c r="D94" s="85" t="s">
        <v>115</v>
      </c>
      <c r="E94" s="85">
        <f>U72+U17</f>
        <v>20</v>
      </c>
      <c r="F94"/>
      <c r="G94"/>
      <c r="H94"/>
    </row>
    <row r="95" spans="3:8" ht="12.75">
      <c r="C95"/>
      <c r="D95" s="85" t="s">
        <v>116</v>
      </c>
      <c r="E95" s="85">
        <f>U43+U46</f>
        <v>17</v>
      </c>
      <c r="F95"/>
      <c r="G95"/>
      <c r="H95"/>
    </row>
    <row r="96" spans="3:8" ht="13.5" customHeight="1">
      <c r="C96"/>
      <c r="D96" s="85" t="s">
        <v>117</v>
      </c>
      <c r="E96" s="85">
        <f>U22</f>
        <v>10</v>
      </c>
      <c r="F96"/>
      <c r="G96"/>
      <c r="H96"/>
    </row>
    <row r="97" spans="3:8" ht="12.75">
      <c r="C97"/>
      <c r="D97" s="85" t="s">
        <v>118</v>
      </c>
      <c r="E97" s="85">
        <f>U15</f>
        <v>10</v>
      </c>
      <c r="F97"/>
      <c r="G97"/>
      <c r="H97"/>
    </row>
    <row r="98" spans="3:8" ht="12.75">
      <c r="C98"/>
      <c r="D98" s="85" t="s">
        <v>119</v>
      </c>
      <c r="E98" s="85">
        <f>U47</f>
        <v>10</v>
      </c>
      <c r="F98"/>
      <c r="G98"/>
      <c r="H98"/>
    </row>
    <row r="99" spans="3:8" ht="12.75">
      <c r="C99"/>
      <c r="D99" s="85" t="s">
        <v>120</v>
      </c>
      <c r="E99" s="85">
        <f>U18</f>
        <v>10</v>
      </c>
      <c r="F99"/>
      <c r="G99"/>
      <c r="H99"/>
    </row>
    <row r="100" spans="3:8" ht="12.75">
      <c r="C100"/>
      <c r="D100" s="85" t="s">
        <v>90</v>
      </c>
      <c r="E100" s="85">
        <f>U73</f>
        <v>10</v>
      </c>
      <c r="F100"/>
      <c r="G100"/>
      <c r="H100"/>
    </row>
    <row r="101" spans="3:8" ht="12.75">
      <c r="C101"/>
      <c r="D101" s="85" t="s">
        <v>66</v>
      </c>
      <c r="E101" s="85">
        <f>U47</f>
        <v>10</v>
      </c>
      <c r="F101"/>
      <c r="G101"/>
      <c r="H101"/>
    </row>
    <row r="102" spans="3:8" ht="12.75">
      <c r="C102"/>
      <c r="D102" s="85" t="s">
        <v>121</v>
      </c>
      <c r="E102" s="85">
        <f>U21</f>
        <v>9</v>
      </c>
      <c r="F102"/>
      <c r="G102"/>
      <c r="H102"/>
    </row>
    <row r="103" spans="3:41" ht="12.75">
      <c r="C103"/>
      <c r="E103"/>
      <c r="F103"/>
      <c r="G103"/>
      <c r="H103"/>
      <c r="AK103" s="64"/>
      <c r="AL103" s="66"/>
      <c r="AM103" s="66"/>
      <c r="AN103" s="67"/>
      <c r="AO103" s="86"/>
    </row>
    <row r="104" spans="3:41" ht="12.75">
      <c r="C104"/>
      <c r="E104"/>
      <c r="F104"/>
      <c r="G104"/>
      <c r="H104"/>
      <c r="AK104" s="64"/>
      <c r="AL104" s="66"/>
      <c r="AM104" s="66"/>
      <c r="AN104" s="67"/>
      <c r="AO104" s="86"/>
    </row>
    <row r="105" spans="3:8" ht="12.75">
      <c r="C105" s="87"/>
      <c r="D105" s="87" t="s">
        <v>122</v>
      </c>
      <c r="E105" s="87"/>
      <c r="F105"/>
      <c r="G105"/>
      <c r="H105"/>
    </row>
    <row r="106" spans="3:8" ht="12.75">
      <c r="C106">
        <v>1</v>
      </c>
      <c r="D106" s="27" t="s">
        <v>39</v>
      </c>
      <c r="E106" s="3">
        <v>164.418968791681</v>
      </c>
      <c r="F106"/>
      <c r="G106"/>
      <c r="H106"/>
    </row>
    <row r="107" spans="3:8" ht="12.75">
      <c r="C107">
        <v>2</v>
      </c>
      <c r="D107" s="27" t="s">
        <v>36</v>
      </c>
      <c r="E107" s="3">
        <v>153.11887264776976</v>
      </c>
      <c r="F107"/>
      <c r="G107"/>
      <c r="H107"/>
    </row>
    <row r="108" spans="3:8" ht="12.75">
      <c r="C108">
        <v>3</v>
      </c>
      <c r="D108" s="27" t="s">
        <v>29</v>
      </c>
      <c r="E108" s="3">
        <v>113.8652639690406</v>
      </c>
      <c r="F108"/>
      <c r="G108"/>
      <c r="H108"/>
    </row>
    <row r="109" spans="3:8" ht="12.75">
      <c r="C109">
        <v>4</v>
      </c>
      <c r="D109" s="27" t="s">
        <v>32</v>
      </c>
      <c r="E109" s="3">
        <v>102.26661690722925</v>
      </c>
      <c r="F109"/>
      <c r="G109"/>
      <c r="H109"/>
    </row>
    <row r="110" spans="3:8" ht="12.75">
      <c r="C110">
        <v>5</v>
      </c>
      <c r="D110" s="27" t="s">
        <v>28</v>
      </c>
      <c r="E110" s="3">
        <v>83.96692955244151</v>
      </c>
      <c r="F110"/>
      <c r="G110"/>
      <c r="H110"/>
    </row>
    <row r="111" spans="3:8" ht="12.75">
      <c r="C111">
        <v>6</v>
      </c>
      <c r="D111" s="27" t="s">
        <v>26</v>
      </c>
      <c r="E111" s="3">
        <v>83.81135868728518</v>
      </c>
      <c r="F111"/>
      <c r="G111"/>
      <c r="H111"/>
    </row>
    <row r="112" spans="3:8" ht="12.75">
      <c r="C112">
        <v>7</v>
      </c>
      <c r="D112" s="27" t="s">
        <v>24</v>
      </c>
      <c r="E112" s="3">
        <v>61.55343306154988</v>
      </c>
      <c r="F112"/>
      <c r="G112"/>
      <c r="H112"/>
    </row>
    <row r="113" spans="3:8" ht="12.75">
      <c r="C113"/>
      <c r="E113"/>
      <c r="F113"/>
      <c r="G113"/>
      <c r="H113"/>
    </row>
    <row r="114" spans="3:8" ht="12.75">
      <c r="C114"/>
      <c r="E114"/>
      <c r="F114"/>
      <c r="G114"/>
      <c r="H114"/>
    </row>
    <row r="115" spans="1:36" s="5" customFormat="1" ht="12.75" customHeight="1">
      <c r="A115"/>
      <c r="B115"/>
      <c r="C115" s="88"/>
      <c r="D115" s="88" t="s">
        <v>123</v>
      </c>
      <c r="E115" s="88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5" customFormat="1" ht="12.75" customHeight="1">
      <c r="A116"/>
      <c r="B116"/>
      <c r="C116">
        <v>1</v>
      </c>
      <c r="D116" s="27" t="s">
        <v>94</v>
      </c>
      <c r="E116" s="3">
        <v>306.56179995200955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5" customFormat="1" ht="12.75" customHeight="1">
      <c r="A117"/>
      <c r="B117"/>
      <c r="C117">
        <v>2</v>
      </c>
      <c r="D117" s="27" t="s">
        <v>78</v>
      </c>
      <c r="E117" s="3">
        <v>301.4507805838354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3:8" ht="12.75">
      <c r="C118">
        <v>3</v>
      </c>
      <c r="D118" s="27" t="s">
        <v>107</v>
      </c>
      <c r="E118" s="3">
        <v>300.03229717809654</v>
      </c>
      <c r="F118"/>
      <c r="G118"/>
      <c r="H118"/>
    </row>
    <row r="119" spans="3:8" ht="12.75">
      <c r="C119">
        <v>4</v>
      </c>
      <c r="D119" s="27" t="s">
        <v>105</v>
      </c>
      <c r="E119" s="3">
        <v>243.26542430205626</v>
      </c>
      <c r="F119"/>
      <c r="G119"/>
      <c r="H119"/>
    </row>
    <row r="120" spans="3:8" ht="12.75">
      <c r="C120">
        <v>5</v>
      </c>
      <c r="D120" s="27" t="s">
        <v>92</v>
      </c>
      <c r="E120" s="3">
        <v>224.37136244694827</v>
      </c>
      <c r="F120"/>
      <c r="G120"/>
      <c r="H120"/>
    </row>
    <row r="121" spans="3:8" ht="14.25" customHeight="1">
      <c r="C121">
        <v>6</v>
      </c>
      <c r="D121" s="27" t="s">
        <v>45</v>
      </c>
      <c r="E121" s="3">
        <v>195.7278411561595</v>
      </c>
      <c r="F121"/>
      <c r="G121"/>
      <c r="H121"/>
    </row>
    <row r="122" spans="3:8" ht="14.25" customHeight="1">
      <c r="C122">
        <v>7</v>
      </c>
      <c r="D122" s="27" t="s">
        <v>98</v>
      </c>
      <c r="E122" s="3">
        <v>182.7629028090843</v>
      </c>
      <c r="F122"/>
      <c r="G122"/>
      <c r="H122"/>
    </row>
    <row r="123" spans="3:8" ht="12.75">
      <c r="C123">
        <v>8</v>
      </c>
      <c r="D123" s="27" t="s">
        <v>89</v>
      </c>
      <c r="E123" s="3">
        <v>180.72007996444682</v>
      </c>
      <c r="F123"/>
      <c r="G123"/>
      <c r="H123"/>
    </row>
    <row r="124" spans="3:8" ht="12.75" customHeight="1">
      <c r="C124">
        <v>9</v>
      </c>
      <c r="D124" s="27" t="s">
        <v>104</v>
      </c>
      <c r="E124" s="3">
        <v>180.19661059411575</v>
      </c>
      <c r="F124"/>
      <c r="G124"/>
      <c r="H124"/>
    </row>
    <row r="125" spans="3:8" ht="12.75">
      <c r="C125">
        <v>10</v>
      </c>
      <c r="D125" s="27" t="s">
        <v>96</v>
      </c>
      <c r="E125" s="3">
        <v>171.35220059075738</v>
      </c>
      <c r="F125"/>
      <c r="G125"/>
      <c r="H125"/>
    </row>
    <row r="126" spans="3:8" ht="13.5" customHeight="1">
      <c r="C126">
        <v>11</v>
      </c>
      <c r="D126" s="27" t="s">
        <v>74</v>
      </c>
      <c r="E126" s="3">
        <v>161.28719515011548</v>
      </c>
      <c r="F126"/>
      <c r="G126"/>
      <c r="H126"/>
    </row>
    <row r="127" spans="3:8" ht="12.75">
      <c r="C127">
        <v>12</v>
      </c>
      <c r="D127" s="27" t="s">
        <v>100</v>
      </c>
      <c r="E127" s="3">
        <v>160.25534207411863</v>
      </c>
      <c r="F127"/>
      <c r="G127"/>
      <c r="H127"/>
    </row>
    <row r="128" spans="3:8" ht="12.75">
      <c r="C128">
        <v>13</v>
      </c>
      <c r="D128" s="27" t="s">
        <v>65</v>
      </c>
      <c r="E128" s="3">
        <v>158.45256898301957</v>
      </c>
      <c r="F128"/>
      <c r="G128"/>
      <c r="H128"/>
    </row>
    <row r="129" spans="3:8" ht="12.75">
      <c r="C129">
        <v>14</v>
      </c>
      <c r="D129" s="27" t="s">
        <v>84</v>
      </c>
      <c r="E129" s="3">
        <v>154.6666315457387</v>
      </c>
      <c r="F129"/>
      <c r="G129"/>
      <c r="H129"/>
    </row>
    <row r="130" spans="3:8" ht="12.75">
      <c r="C130">
        <v>15</v>
      </c>
      <c r="D130" s="27" t="s">
        <v>70</v>
      </c>
      <c r="E130" s="3">
        <v>153.9714772052045</v>
      </c>
      <c r="F130"/>
      <c r="G130"/>
      <c r="H130"/>
    </row>
    <row r="131" spans="3:8" ht="12.75">
      <c r="C131">
        <v>16</v>
      </c>
      <c r="D131" s="27" t="s">
        <v>67</v>
      </c>
      <c r="E131" s="3">
        <v>144.16070415248376</v>
      </c>
      <c r="F131"/>
      <c r="G131"/>
      <c r="H131"/>
    </row>
    <row r="132" spans="3:8" ht="12.75">
      <c r="C132">
        <v>17</v>
      </c>
      <c r="D132" s="27" t="s">
        <v>95</v>
      </c>
      <c r="E132" s="3">
        <v>133.46898484949804</v>
      </c>
      <c r="F132"/>
      <c r="G132"/>
      <c r="H132"/>
    </row>
    <row r="133" spans="3:8" ht="12.75">
      <c r="C133">
        <v>18</v>
      </c>
      <c r="D133" s="27" t="s">
        <v>73</v>
      </c>
      <c r="E133" s="3">
        <v>79.14215443457175</v>
      </c>
      <c r="F133"/>
      <c r="G133"/>
      <c r="H133"/>
    </row>
    <row r="134" spans="3:8" ht="12.75">
      <c r="C134">
        <v>19</v>
      </c>
      <c r="D134" s="27" t="s">
        <v>43</v>
      </c>
      <c r="E134" s="3">
        <v>75.76841561873448</v>
      </c>
      <c r="F134"/>
      <c r="G134"/>
      <c r="H134"/>
    </row>
    <row r="135" spans="3:8" ht="12.75">
      <c r="C135">
        <v>20</v>
      </c>
      <c r="D135" s="27" t="s">
        <v>62</v>
      </c>
      <c r="E135" s="3">
        <v>75.4353820284446</v>
      </c>
      <c r="F135"/>
      <c r="G135"/>
      <c r="H135"/>
    </row>
    <row r="136" spans="3:8" ht="12.75">
      <c r="C136">
        <v>21</v>
      </c>
      <c r="D136" s="27" t="s">
        <v>42</v>
      </c>
      <c r="E136" s="3">
        <v>73.97649629101562</v>
      </c>
      <c r="F136"/>
      <c r="G136"/>
      <c r="H136"/>
    </row>
    <row r="137" spans="3:8" ht="12.75">
      <c r="C137">
        <v>22</v>
      </c>
      <c r="D137" s="27" t="s">
        <v>76</v>
      </c>
      <c r="E137" s="3">
        <v>70.25803406282361</v>
      </c>
      <c r="F137"/>
      <c r="G137"/>
      <c r="H137"/>
    </row>
    <row r="138" spans="3:8" ht="12.75">
      <c r="C138">
        <v>23</v>
      </c>
      <c r="D138" s="27" t="s">
        <v>69</v>
      </c>
      <c r="E138" s="3">
        <v>60.2484576404843</v>
      </c>
      <c r="F138"/>
      <c r="G138"/>
      <c r="H138"/>
    </row>
    <row r="139" spans="3:8" ht="12.75">
      <c r="C139"/>
      <c r="E139"/>
      <c r="F139"/>
      <c r="G139"/>
      <c r="H139"/>
    </row>
    <row r="140" spans="3:8" ht="12.75">
      <c r="C140"/>
      <c r="E140"/>
      <c r="F140"/>
      <c r="G140"/>
      <c r="H140"/>
    </row>
    <row r="141" spans="1:36" s="5" customFormat="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5" customFormat="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5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5" customFormat="1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3:8" ht="12.75">
      <c r="C145"/>
      <c r="E145"/>
      <c r="F145"/>
      <c r="G145"/>
      <c r="H145"/>
    </row>
    <row r="146" spans="3:8" ht="12.75">
      <c r="C146"/>
      <c r="E146"/>
      <c r="F146"/>
      <c r="G146"/>
      <c r="H146"/>
    </row>
    <row r="147" spans="3:8" ht="12.75">
      <c r="C147"/>
      <c r="E147"/>
      <c r="F147"/>
      <c r="G147"/>
      <c r="H147"/>
    </row>
    <row r="148" spans="3:8" ht="17.25" customHeight="1">
      <c r="C148"/>
      <c r="E148"/>
      <c r="F148"/>
      <c r="G148"/>
      <c r="H148"/>
    </row>
    <row r="149" spans="3:8" ht="17.25" customHeight="1">
      <c r="C149"/>
      <c r="E149"/>
      <c r="F149"/>
      <c r="G149"/>
      <c r="H149"/>
    </row>
    <row r="150" spans="3:8" ht="12.75">
      <c r="C150"/>
      <c r="E150"/>
      <c r="F150"/>
      <c r="G150"/>
      <c r="H150"/>
    </row>
    <row r="151" spans="3:8" ht="12.75" customHeight="1">
      <c r="C151"/>
      <c r="E151"/>
      <c r="F151"/>
      <c r="G151"/>
      <c r="H151"/>
    </row>
    <row r="152" spans="3:8" ht="12.75">
      <c r="C152"/>
      <c r="E152"/>
      <c r="F152"/>
      <c r="G152"/>
      <c r="H152"/>
    </row>
    <row r="153" spans="3:8" ht="13.5" customHeight="1">
      <c r="C153"/>
      <c r="E153"/>
      <c r="F153"/>
      <c r="G153"/>
      <c r="H153"/>
    </row>
    <row r="154" spans="3:8" ht="12.75">
      <c r="C154"/>
      <c r="E154"/>
      <c r="F154"/>
      <c r="G154"/>
      <c r="H154"/>
    </row>
    <row r="155" spans="3:8" ht="12.75">
      <c r="C155"/>
      <c r="E155"/>
      <c r="F155"/>
      <c r="G155"/>
      <c r="H155"/>
    </row>
    <row r="156" spans="3:8" ht="12.75">
      <c r="C156"/>
      <c r="E156"/>
      <c r="F156"/>
      <c r="G156"/>
      <c r="H156"/>
    </row>
    <row r="157" spans="3:8" ht="12.75">
      <c r="C157"/>
      <c r="E157"/>
      <c r="F157"/>
      <c r="G157"/>
      <c r="H157"/>
    </row>
    <row r="158" spans="3:8" ht="12.75">
      <c r="C158"/>
      <c r="E158"/>
      <c r="F158"/>
      <c r="G158"/>
      <c r="H158"/>
    </row>
    <row r="159" spans="1:36" s="5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8" ht="12.75">
      <c r="A160" s="89"/>
      <c r="B160" s="90"/>
      <c r="C160"/>
      <c r="E160"/>
      <c r="F160"/>
      <c r="G160"/>
      <c r="H160"/>
    </row>
    <row r="161" spans="2:8" ht="12.75">
      <c r="B161" s="90"/>
      <c r="C161"/>
      <c r="E161"/>
      <c r="F161"/>
      <c r="G161"/>
      <c r="H161"/>
    </row>
    <row r="162" spans="1:36" s="5" customFormat="1" ht="12.75">
      <c r="A162" s="91"/>
      <c r="B162" s="9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5" customFormat="1" ht="12.75">
      <c r="A163" s="91"/>
      <c r="B163" s="92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5" customFormat="1" ht="12.75">
      <c r="A164" s="91"/>
      <c r="B164" s="92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5" customFormat="1" ht="12.75">
      <c r="A165" s="91"/>
      <c r="B165" s="92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5" customFormat="1" ht="12.75">
      <c r="A166" s="93"/>
      <c r="B166" s="94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3:36" s="5" customFormat="1" ht="12.7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3:36" s="5" customFormat="1" ht="12.7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8" ht="12.75">
      <c r="A169" s="5"/>
      <c r="B169" s="5"/>
      <c r="C169"/>
      <c r="E169"/>
      <c r="F169"/>
      <c r="G169"/>
      <c r="H169"/>
    </row>
    <row r="170" spans="3:8" ht="12.75">
      <c r="C170"/>
      <c r="E170"/>
      <c r="F170"/>
      <c r="G170"/>
      <c r="H170"/>
    </row>
    <row r="171" spans="1:8" ht="12.75">
      <c r="A171" s="95"/>
      <c r="B171" s="96"/>
      <c r="C171"/>
      <c r="E171"/>
      <c r="F171"/>
      <c r="G171"/>
      <c r="H171"/>
    </row>
    <row r="172" spans="1:8" ht="12.75">
      <c r="A172" s="95"/>
      <c r="B172" s="96"/>
      <c r="C172"/>
      <c r="E172"/>
      <c r="F172"/>
      <c r="G172"/>
      <c r="H172"/>
    </row>
    <row r="173" spans="3:8" ht="12.75">
      <c r="C173"/>
      <c r="E173"/>
      <c r="F173"/>
      <c r="G173"/>
      <c r="H173"/>
    </row>
    <row r="174" spans="2:8" ht="12.75">
      <c r="B174" s="5"/>
      <c r="C174"/>
      <c r="E174"/>
      <c r="F174"/>
      <c r="G174"/>
      <c r="H174"/>
    </row>
    <row r="175" spans="2:8" ht="12.75">
      <c r="B175" s="5"/>
      <c r="C175"/>
      <c r="E175"/>
      <c r="F175"/>
      <c r="G175"/>
      <c r="H175"/>
    </row>
    <row r="176" spans="2:8" ht="12.75">
      <c r="B176" s="5"/>
      <c r="C176"/>
      <c r="E176"/>
      <c r="F176"/>
      <c r="G176"/>
      <c r="H176"/>
    </row>
    <row r="177" spans="2:8" ht="12.75">
      <c r="B177" s="5"/>
      <c r="C177"/>
      <c r="E177"/>
      <c r="F177"/>
      <c r="G177"/>
      <c r="H177"/>
    </row>
    <row r="178" spans="2:8" ht="12.75">
      <c r="B178" s="5"/>
      <c r="C178"/>
      <c r="E178"/>
      <c r="F178"/>
      <c r="G178"/>
      <c r="H178"/>
    </row>
    <row r="179" spans="2:8" ht="12.75">
      <c r="B179" s="5"/>
      <c r="C179"/>
      <c r="E179"/>
      <c r="F179"/>
      <c r="G179"/>
      <c r="H179"/>
    </row>
    <row r="180" spans="2:8" ht="12.75">
      <c r="B180" s="5"/>
      <c r="C180"/>
      <c r="E180"/>
      <c r="F180"/>
      <c r="G180"/>
      <c r="H180"/>
    </row>
    <row r="181" spans="2:8" ht="12.75">
      <c r="B181" s="5"/>
      <c r="C181"/>
      <c r="E181"/>
      <c r="F181"/>
      <c r="G181"/>
      <c r="H181"/>
    </row>
    <row r="182" spans="2:8" ht="12.75">
      <c r="B182" s="5"/>
      <c r="C182"/>
      <c r="E182"/>
      <c r="F182"/>
      <c r="G182"/>
      <c r="H182"/>
    </row>
    <row r="183" spans="2:8" ht="12.75">
      <c r="B183" s="5"/>
      <c r="C183"/>
      <c r="E183"/>
      <c r="F183"/>
      <c r="G183"/>
      <c r="H183"/>
    </row>
    <row r="184" spans="2:8" ht="12.75">
      <c r="B184" s="5"/>
      <c r="C184"/>
      <c r="E184"/>
      <c r="F184"/>
      <c r="G184"/>
      <c r="H184"/>
    </row>
    <row r="185" spans="3:8" ht="12.75">
      <c r="C185"/>
      <c r="E185"/>
      <c r="F185"/>
      <c r="G185"/>
      <c r="H185"/>
    </row>
    <row r="186" spans="2:8" ht="12.75">
      <c r="B186" s="5"/>
      <c r="C186"/>
      <c r="E186"/>
      <c r="F186"/>
      <c r="G186"/>
      <c r="H186"/>
    </row>
    <row r="187" spans="2:8" ht="12.75">
      <c r="B187" s="5"/>
      <c r="C187"/>
      <c r="E187"/>
      <c r="F187"/>
      <c r="G187"/>
      <c r="H187"/>
    </row>
    <row r="188" spans="2:8" ht="12.75">
      <c r="B188" s="5"/>
      <c r="C188"/>
      <c r="E188"/>
      <c r="F188"/>
      <c r="G188"/>
      <c r="H188"/>
    </row>
    <row r="189" spans="2:8" ht="12.75">
      <c r="B189" s="5"/>
      <c r="C189"/>
      <c r="E189"/>
      <c r="F189"/>
      <c r="G189"/>
      <c r="H189"/>
    </row>
    <row r="190" spans="2:8" ht="12.75">
      <c r="B190" s="5"/>
      <c r="C190"/>
      <c r="E190"/>
      <c r="F190"/>
      <c r="G190"/>
      <c r="H190"/>
    </row>
    <row r="191" spans="2:8" ht="12.75">
      <c r="B191" s="5"/>
      <c r="C191"/>
      <c r="E191"/>
      <c r="F191"/>
      <c r="G191"/>
      <c r="H191"/>
    </row>
    <row r="192" spans="2:8" ht="12.75">
      <c r="B192" s="5"/>
      <c r="C192"/>
      <c r="E192"/>
      <c r="F192"/>
      <c r="G192"/>
      <c r="H192"/>
    </row>
    <row r="193" spans="2:8" ht="12.75">
      <c r="B193" s="5"/>
      <c r="C193"/>
      <c r="E193"/>
      <c r="F193"/>
      <c r="G193"/>
      <c r="H193"/>
    </row>
    <row r="194" spans="2:8" ht="12.75">
      <c r="B194" s="5"/>
      <c r="C194"/>
      <c r="E194"/>
      <c r="F194"/>
      <c r="G194"/>
      <c r="H194"/>
    </row>
    <row r="195" spans="2:8" ht="12.75">
      <c r="B195" s="5"/>
      <c r="C195"/>
      <c r="E195"/>
      <c r="F195"/>
      <c r="G195"/>
      <c r="H195"/>
    </row>
    <row r="196" spans="2:8" ht="12.75">
      <c r="B196" s="5"/>
      <c r="C196"/>
      <c r="E196"/>
      <c r="F196"/>
      <c r="G196"/>
      <c r="H196"/>
    </row>
    <row r="197" spans="2:8" ht="12.75">
      <c r="B197" s="5"/>
      <c r="C197"/>
      <c r="E197"/>
      <c r="F197"/>
      <c r="G197"/>
      <c r="H197"/>
    </row>
    <row r="198" spans="2:8" ht="12.75">
      <c r="B198" s="5"/>
      <c r="C198"/>
      <c r="E198"/>
      <c r="F198"/>
      <c r="G198"/>
      <c r="H198"/>
    </row>
    <row r="199" spans="2:8" ht="12.75">
      <c r="B199" s="5"/>
      <c r="C199"/>
      <c r="E199"/>
      <c r="F199"/>
      <c r="G199"/>
      <c r="H199"/>
    </row>
    <row r="200" spans="2:8" ht="12.75">
      <c r="B200" s="5"/>
      <c r="C200"/>
      <c r="E200"/>
      <c r="F200"/>
      <c r="G200"/>
      <c r="H200"/>
    </row>
    <row r="201" spans="2:8" ht="12.75">
      <c r="B201" s="5"/>
      <c r="C201"/>
      <c r="E201"/>
      <c r="F201"/>
      <c r="G201"/>
      <c r="H201"/>
    </row>
    <row r="202" spans="2:8" ht="12.75">
      <c r="B202" s="5"/>
      <c r="C202"/>
      <c r="E202"/>
      <c r="F202"/>
      <c r="G202"/>
      <c r="H202"/>
    </row>
    <row r="203" spans="2:8" ht="12.75">
      <c r="B203" s="5"/>
      <c r="C203"/>
      <c r="E203"/>
      <c r="F203"/>
      <c r="G203"/>
      <c r="H203"/>
    </row>
    <row r="204" spans="2:8" ht="12.75">
      <c r="B204" s="5"/>
      <c r="C204"/>
      <c r="E204"/>
      <c r="F204"/>
      <c r="G204"/>
      <c r="H204"/>
    </row>
    <row r="205" spans="2:8" ht="12.75">
      <c r="B205" s="5"/>
      <c r="C205"/>
      <c r="E205"/>
      <c r="F205"/>
      <c r="G205"/>
      <c r="H205"/>
    </row>
    <row r="206" spans="2:8" ht="12.75">
      <c r="B206" s="5"/>
      <c r="C206" s="97"/>
      <c r="D206" s="86"/>
      <c r="E206"/>
      <c r="F206"/>
      <c r="G206"/>
      <c r="H206"/>
    </row>
    <row r="207" spans="2:5" ht="12.75">
      <c r="B207" s="5"/>
      <c r="C207" s="97"/>
      <c r="D207" s="86"/>
      <c r="E207"/>
    </row>
    <row r="208" spans="2:5" ht="12.75">
      <c r="B208" s="5"/>
      <c r="C208" s="97"/>
      <c r="D208" s="86"/>
      <c r="E208"/>
    </row>
    <row r="209" spans="2:5" ht="12.75">
      <c r="B209" s="5"/>
      <c r="C209" s="97"/>
      <c r="D209" s="86"/>
      <c r="E209"/>
    </row>
    <row r="210" spans="2:5" ht="12.75">
      <c r="B210" s="5"/>
      <c r="C210" s="97"/>
      <c r="D210" s="86"/>
      <c r="E210"/>
    </row>
    <row r="211" spans="2:5" ht="12.75">
      <c r="B211" s="5"/>
      <c r="C211" s="97"/>
      <c r="D211" s="86"/>
      <c r="E211"/>
    </row>
    <row r="212" spans="2:5" ht="12.75">
      <c r="B212" s="5"/>
      <c r="C212" s="97"/>
      <c r="D212" s="86"/>
      <c r="E212"/>
    </row>
    <row r="213" spans="2:5" ht="12.75">
      <c r="B213" s="5"/>
      <c r="C213" s="97"/>
      <c r="D213" s="86"/>
      <c r="E213"/>
    </row>
    <row r="214" spans="2:5" ht="12.75">
      <c r="B214" s="5"/>
      <c r="C214" s="97"/>
      <c r="D214" s="86"/>
      <c r="E214" s="67"/>
    </row>
    <row r="215" spans="2:5" ht="12.75">
      <c r="B215" s="5"/>
      <c r="C215" s="97"/>
      <c r="D215" s="86"/>
      <c r="E215" s="67"/>
    </row>
    <row r="216" spans="2:5" ht="12.75">
      <c r="B216" s="5"/>
      <c r="C216" s="97"/>
      <c r="D216" s="86"/>
      <c r="E216" s="67"/>
    </row>
    <row r="217" spans="2:5" ht="12.75">
      <c r="B217" s="5"/>
      <c r="C217" s="97"/>
      <c r="D217" s="86"/>
      <c r="E217" s="67"/>
    </row>
    <row r="218" spans="2:5" ht="12.75">
      <c r="B218" s="5"/>
      <c r="C218" s="97"/>
      <c r="D218" s="86"/>
      <c r="E218" s="67"/>
    </row>
    <row r="219" spans="2:5" ht="12.75">
      <c r="B219" s="5"/>
      <c r="C219" s="97"/>
      <c r="D219" s="86"/>
      <c r="E219" s="67"/>
    </row>
    <row r="220" spans="2:5" ht="12.75">
      <c r="B220" s="5"/>
      <c r="C220" s="97"/>
      <c r="D220" s="86"/>
      <c r="E220" s="67"/>
    </row>
    <row r="221" spans="2:5" ht="12.75">
      <c r="B221" s="5"/>
      <c r="C221" s="97"/>
      <c r="D221" s="86"/>
      <c r="E221" s="67"/>
    </row>
    <row r="222" spans="2:5" ht="12.75">
      <c r="B222" s="5"/>
      <c r="C222" s="97"/>
      <c r="D222" s="86"/>
      <c r="E222" s="67"/>
    </row>
    <row r="223" spans="2:5" ht="12.75">
      <c r="B223" s="5"/>
      <c r="C223" s="97"/>
      <c r="D223" s="44"/>
      <c r="E223" s="67"/>
    </row>
    <row r="224" spans="2:5" ht="12.75">
      <c r="B224" s="5"/>
      <c r="C224" s="97"/>
      <c r="D224" s="86"/>
      <c r="E224" s="67"/>
    </row>
    <row r="225" spans="2:5" ht="12.75">
      <c r="B225" s="5"/>
      <c r="C225" s="97"/>
      <c r="D225" s="86"/>
      <c r="E225" s="67"/>
    </row>
    <row r="226" spans="2:5" ht="12.75">
      <c r="B226" s="5"/>
      <c r="C226" s="97"/>
      <c r="D226" s="86"/>
      <c r="E226" s="67"/>
    </row>
    <row r="227" spans="2:5" ht="12.75">
      <c r="B227" s="5"/>
      <c r="C227" s="97"/>
      <c r="D227" s="86"/>
      <c r="E227" s="67"/>
    </row>
    <row r="228" spans="2:5" ht="12.75">
      <c r="B228" s="5"/>
      <c r="C228" s="97"/>
      <c r="D228" s="5"/>
      <c r="E228" s="67"/>
    </row>
    <row r="229" ht="12.75">
      <c r="E229" s="67"/>
    </row>
    <row r="230" ht="12.75">
      <c r="E230" s="67"/>
    </row>
    <row r="231" ht="12.75">
      <c r="E231" s="67"/>
    </row>
    <row r="232" ht="12.75">
      <c r="E232" s="67"/>
    </row>
    <row r="233" ht="12.75">
      <c r="E233" s="67"/>
    </row>
    <row r="234" ht="12.75">
      <c r="E234" s="67"/>
    </row>
    <row r="235" ht="12.75">
      <c r="E235" s="67"/>
    </row>
    <row r="236" ht="12.75">
      <c r="E236" s="97"/>
    </row>
  </sheetData>
  <sheetProtection selectLockedCells="1" selectUnlockedCells="1"/>
  <mergeCells count="135">
    <mergeCell ref="A3:U3"/>
    <mergeCell ref="GH3:HB3"/>
    <mergeCell ref="HC3:HW3"/>
    <mergeCell ref="HX3:IR3"/>
    <mergeCell ref="IS3:IV3"/>
    <mergeCell ref="A4:U4"/>
    <mergeCell ref="GH4:HB4"/>
    <mergeCell ref="HC4:HW4"/>
    <mergeCell ref="HX4:IR4"/>
    <mergeCell ref="IS4:IV4"/>
    <mergeCell ref="A5:U5"/>
    <mergeCell ref="GH5:HB5"/>
    <mergeCell ref="HC5:HW5"/>
    <mergeCell ref="HX5:IR5"/>
    <mergeCell ref="IS5:IV5"/>
    <mergeCell ref="A6:U6"/>
    <mergeCell ref="GH6:HB6"/>
    <mergeCell ref="HC6:HW6"/>
    <mergeCell ref="HX6:IR6"/>
    <mergeCell ref="IS6:IV6"/>
    <mergeCell ref="A8:I8"/>
    <mergeCell ref="J8:O8"/>
    <mergeCell ref="P8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L9"/>
    <mergeCell ref="M9:O9"/>
    <mergeCell ref="P9:P10"/>
    <mergeCell ref="Q9:Q10"/>
    <mergeCell ref="R9:R10"/>
    <mergeCell ref="S9:S10"/>
    <mergeCell ref="T9:T10"/>
    <mergeCell ref="U9:U10"/>
    <mergeCell ref="A11:U11"/>
    <mergeCell ref="E23:F23"/>
    <mergeCell ref="O23:P23"/>
    <mergeCell ref="E24:F24"/>
    <mergeCell ref="K24:M24"/>
    <mergeCell ref="A34:U34"/>
    <mergeCell ref="GH34:HB34"/>
    <mergeCell ref="HC34:HW34"/>
    <mergeCell ref="HX34:IR34"/>
    <mergeCell ref="IS34:IV34"/>
    <mergeCell ref="A35:U35"/>
    <mergeCell ref="GH35:HB35"/>
    <mergeCell ref="HC35:HW35"/>
    <mergeCell ref="HX35:IR35"/>
    <mergeCell ref="IS35:IV35"/>
    <mergeCell ref="A36:U36"/>
    <mergeCell ref="GH36:HB36"/>
    <mergeCell ref="HC36:HW36"/>
    <mergeCell ref="HX36:IR36"/>
    <mergeCell ref="IS36:IV36"/>
    <mergeCell ref="A37:U37"/>
    <mergeCell ref="GH37:HB37"/>
    <mergeCell ref="HC37:HW37"/>
    <mergeCell ref="HX37:IR37"/>
    <mergeCell ref="IS37:IV37"/>
    <mergeCell ref="A39:I39"/>
    <mergeCell ref="J39:O39"/>
    <mergeCell ref="P39:U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L40"/>
    <mergeCell ref="M40:O40"/>
    <mergeCell ref="P40:P41"/>
    <mergeCell ref="Q40:Q41"/>
    <mergeCell ref="R40:R41"/>
    <mergeCell ref="S40:S41"/>
    <mergeCell ref="T40:T41"/>
    <mergeCell ref="U40:U41"/>
    <mergeCell ref="A42:U42"/>
    <mergeCell ref="E52:F52"/>
    <mergeCell ref="O52:P52"/>
    <mergeCell ref="E53:F53"/>
    <mergeCell ref="K53:M53"/>
    <mergeCell ref="A61:U61"/>
    <mergeCell ref="GH61:HB61"/>
    <mergeCell ref="HC61:HW61"/>
    <mergeCell ref="HX61:IR61"/>
    <mergeCell ref="IS61:IV61"/>
    <mergeCell ref="A62:U62"/>
    <mergeCell ref="GH62:HB62"/>
    <mergeCell ref="HC62:HW62"/>
    <mergeCell ref="HX62:IR62"/>
    <mergeCell ref="IS62:IV62"/>
    <mergeCell ref="A63:U63"/>
    <mergeCell ref="GH63:HB63"/>
    <mergeCell ref="HC63:HW63"/>
    <mergeCell ref="HX63:IR63"/>
    <mergeCell ref="IS63:IV63"/>
    <mergeCell ref="A64:U64"/>
    <mergeCell ref="GH64:HB64"/>
    <mergeCell ref="HC64:HW64"/>
    <mergeCell ref="HX64:IR64"/>
    <mergeCell ref="IS64:IV64"/>
    <mergeCell ref="A66:I66"/>
    <mergeCell ref="J66:O66"/>
    <mergeCell ref="P66:U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L67"/>
    <mergeCell ref="M67:O67"/>
    <mergeCell ref="P67:P68"/>
    <mergeCell ref="Q67:Q68"/>
    <mergeCell ref="R67:R68"/>
    <mergeCell ref="S67:S68"/>
    <mergeCell ref="T67:T68"/>
    <mergeCell ref="U67:U68"/>
    <mergeCell ref="A69:U69"/>
    <mergeCell ref="E81:F81"/>
    <mergeCell ref="O81:P81"/>
    <mergeCell ref="E82:F82"/>
    <mergeCell ref="K82:M82"/>
  </mergeCells>
  <printOptions/>
  <pageMargins left="0.07847222222222222" right="0.07847222222222222" top="0.39375" bottom="0.39375" header="0.5118055555555555" footer="0.5118055555555555"/>
  <pageSetup horizontalDpi="300" verticalDpi="300" orientation="landscape" paperSize="9"/>
  <rowBreaks count="3" manualBreakCount="3">
    <brk id="86" max="255" man="1"/>
    <brk id="117" max="255" man="1"/>
    <brk id="1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/>
  <dcterms:created xsi:type="dcterms:W3CDTF">2019-05-18T15:50:05Z</dcterms:created>
  <dcterms:modified xsi:type="dcterms:W3CDTF">2019-05-18T15:53:41Z</dcterms:modified>
  <cp:category/>
  <cp:version/>
  <cp:contentType/>
  <cp:contentStatus/>
  <cp:revision>1</cp:revision>
</cp:coreProperties>
</file>