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Dokumendid\ETL\ETL 2020\"/>
    </mc:Choice>
  </mc:AlternateContent>
  <bookViews>
    <workbookView xWindow="0" yWindow="0" windowWidth="19368" windowHeight="8796"/>
  </bookViews>
  <sheets>
    <sheet name="protokols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R5" i="3" l="1"/>
  <c r="O44" i="3"/>
  <c r="P44" i="3" s="1"/>
  <c r="O38" i="3"/>
  <c r="P38" i="3" s="1"/>
  <c r="O19" i="3"/>
  <c r="P19" i="3" s="1"/>
  <c r="O20" i="3"/>
  <c r="P20" i="3" s="1"/>
  <c r="O7" i="3"/>
  <c r="P7" i="3" s="1"/>
  <c r="O43" i="3"/>
  <c r="P43" i="3" s="1"/>
  <c r="O42" i="3"/>
  <c r="P42" i="3" s="1"/>
  <c r="O37" i="3"/>
  <c r="P37" i="3" s="1"/>
  <c r="O4" i="3"/>
  <c r="P4" i="3" s="1"/>
  <c r="O47" i="3"/>
  <c r="P47" i="3" s="1"/>
  <c r="O46" i="3"/>
  <c r="P46" i="3" s="1"/>
  <c r="O29" i="3"/>
  <c r="P29" i="3" s="1"/>
  <c r="O8" i="3"/>
  <c r="P8" i="3" s="1"/>
  <c r="O45" i="3"/>
  <c r="P45" i="3" s="1"/>
  <c r="O26" i="3"/>
  <c r="P26" i="3" s="1"/>
  <c r="O35" i="3"/>
  <c r="P35" i="3" s="1"/>
  <c r="O12" i="3"/>
  <c r="P12" i="3" s="1"/>
  <c r="O11" i="3"/>
  <c r="P11" i="3" s="1"/>
  <c r="O39" i="3"/>
  <c r="P39" i="3" s="1"/>
  <c r="O40" i="3"/>
  <c r="P40" i="3" s="1"/>
  <c r="O41" i="3"/>
  <c r="P41" i="3" s="1"/>
  <c r="O34" i="3"/>
  <c r="P34" i="3" s="1"/>
  <c r="O24" i="3"/>
  <c r="P24" i="3" s="1"/>
  <c r="O21" i="3"/>
  <c r="P21" i="3" s="1"/>
  <c r="O25" i="3"/>
  <c r="P25" i="3" s="1"/>
  <c r="O9" i="3"/>
  <c r="P9" i="3" s="1"/>
  <c r="O33" i="3"/>
  <c r="P33" i="3" s="1"/>
  <c r="O23" i="3"/>
  <c r="P23" i="3" s="1"/>
  <c r="O15" i="3"/>
  <c r="P15" i="3" s="1"/>
  <c r="O10" i="3"/>
  <c r="P10" i="3" s="1"/>
  <c r="O30" i="3"/>
  <c r="P30" i="3" s="1"/>
  <c r="O6" i="3"/>
  <c r="P6" i="3" s="1"/>
  <c r="O2" i="3"/>
  <c r="P2" i="3" s="1"/>
  <c r="O27" i="3"/>
  <c r="P27" i="3" s="1"/>
  <c r="O17" i="3"/>
  <c r="P17" i="3" s="1"/>
  <c r="O5" i="3"/>
  <c r="P5" i="3" s="1"/>
  <c r="O32" i="3"/>
  <c r="P32" i="3" s="1"/>
  <c r="O13" i="3"/>
  <c r="P13" i="3" s="1"/>
  <c r="O36" i="3"/>
  <c r="P36" i="3" s="1"/>
  <c r="O22" i="3"/>
  <c r="P22" i="3" s="1"/>
  <c r="O3" i="3"/>
  <c r="P3" i="3" s="1"/>
  <c r="O28" i="3"/>
  <c r="P28" i="3" s="1"/>
  <c r="O31" i="3"/>
  <c r="P31" i="3" s="1"/>
  <c r="O14" i="3"/>
  <c r="P14" i="3" s="1"/>
  <c r="O16" i="3"/>
  <c r="P16" i="3" s="1"/>
  <c r="O18" i="3"/>
  <c r="P18" i="3" s="1"/>
  <c r="O1" i="3"/>
  <c r="P1" i="3" s="1"/>
  <c r="O72" i="2"/>
  <c r="P72" i="2" s="1"/>
  <c r="O71" i="2"/>
  <c r="P71" i="2" s="1"/>
  <c r="O70" i="2"/>
  <c r="P70" i="2" s="1"/>
  <c r="O69" i="2"/>
  <c r="P69" i="2" s="1"/>
  <c r="O68" i="2"/>
  <c r="P68" i="2" s="1"/>
  <c r="O67" i="2"/>
  <c r="P67" i="2" s="1"/>
  <c r="O66" i="2"/>
  <c r="P66" i="2" s="1"/>
  <c r="O65" i="2"/>
  <c r="P65" i="2" s="1"/>
  <c r="O64" i="2"/>
  <c r="P64" i="2" s="1"/>
  <c r="O63" i="2"/>
  <c r="P63" i="2" s="1"/>
  <c r="O62" i="2"/>
  <c r="P62" i="2" s="1"/>
  <c r="O61" i="2"/>
  <c r="P61" i="2" s="1"/>
  <c r="O60" i="2"/>
  <c r="P60" i="2" s="1"/>
  <c r="O59" i="2"/>
  <c r="P59" i="2" s="1"/>
  <c r="O58" i="2"/>
  <c r="P58" i="2" s="1"/>
  <c r="O57" i="2"/>
  <c r="P57" i="2" s="1"/>
  <c r="O56" i="2"/>
  <c r="P56" i="2" s="1"/>
  <c r="O55" i="2"/>
  <c r="P55" i="2" s="1"/>
  <c r="O54" i="2"/>
  <c r="P54" i="2" s="1"/>
  <c r="O53" i="2"/>
  <c r="P53" i="2" s="1"/>
  <c r="O52" i="2"/>
  <c r="P52" i="2" s="1"/>
  <c r="O51" i="2"/>
  <c r="P51" i="2" s="1"/>
  <c r="O50" i="2"/>
  <c r="P50" i="2" s="1"/>
  <c r="O49" i="2"/>
  <c r="P49" i="2" s="1"/>
  <c r="O48" i="2"/>
  <c r="P48" i="2" s="1"/>
  <c r="O47" i="2"/>
  <c r="P47" i="2" s="1"/>
  <c r="O46" i="2"/>
  <c r="P46" i="2" s="1"/>
  <c r="O45" i="2"/>
  <c r="P45" i="2" s="1"/>
  <c r="O44" i="2"/>
  <c r="P44" i="2" s="1"/>
  <c r="O43" i="2"/>
  <c r="P43" i="2" s="1"/>
  <c r="O42" i="2"/>
  <c r="P42" i="2" s="1"/>
  <c r="O41" i="2"/>
  <c r="P41" i="2" s="1"/>
  <c r="O40" i="2"/>
  <c r="P40" i="2" s="1"/>
  <c r="O39" i="2"/>
  <c r="P39" i="2" s="1"/>
  <c r="O38" i="2"/>
  <c r="P38" i="2" s="1"/>
  <c r="O37" i="2"/>
  <c r="P37" i="2" s="1"/>
  <c r="O36" i="2"/>
  <c r="P36" i="2" s="1"/>
  <c r="O35" i="2"/>
  <c r="P35" i="2" s="1"/>
  <c r="O34" i="2"/>
  <c r="P34" i="2" s="1"/>
  <c r="O33" i="2"/>
  <c r="P33" i="2" s="1"/>
  <c r="O32" i="2"/>
  <c r="P32" i="2" s="1"/>
  <c r="O31" i="2"/>
  <c r="P31" i="2" s="1"/>
  <c r="O30" i="2"/>
  <c r="P30" i="2" s="1"/>
  <c r="O29" i="2"/>
  <c r="P29" i="2" s="1"/>
  <c r="O28" i="2"/>
  <c r="P28" i="2" s="1"/>
  <c r="O27" i="2"/>
  <c r="P27" i="2" s="1"/>
  <c r="O26" i="2"/>
  <c r="P26" i="2" s="1"/>
  <c r="O25" i="2"/>
  <c r="P25" i="2" s="1"/>
  <c r="O24" i="2"/>
  <c r="P24" i="2" s="1"/>
  <c r="O23" i="2"/>
  <c r="P23" i="2" s="1"/>
  <c r="O22" i="2"/>
  <c r="P22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6" i="2"/>
  <c r="P6" i="2" s="1"/>
  <c r="O5" i="2"/>
  <c r="P5" i="2" s="1"/>
  <c r="O4" i="2"/>
  <c r="P4" i="2" s="1"/>
  <c r="O3" i="2"/>
  <c r="P3" i="2" s="1"/>
  <c r="O2" i="2"/>
  <c r="P2" i="2" s="1"/>
  <c r="O1" i="2"/>
  <c r="P1" i="2" s="1"/>
  <c r="O66" i="1"/>
  <c r="P66" i="1" s="1"/>
  <c r="O80" i="1"/>
  <c r="O81" i="1"/>
  <c r="O82" i="1"/>
  <c r="O83" i="1"/>
  <c r="O84" i="1"/>
  <c r="O75" i="1"/>
  <c r="O76" i="1"/>
  <c r="O77" i="1"/>
  <c r="O78" i="1"/>
  <c r="P78" i="1" s="1"/>
  <c r="O73" i="1"/>
  <c r="P73" i="1" s="1"/>
  <c r="O72" i="1"/>
  <c r="P72" i="1" s="1"/>
  <c r="O65" i="1"/>
  <c r="P65" i="1" s="1"/>
  <c r="O67" i="1"/>
  <c r="P67" i="1" s="1"/>
  <c r="O68" i="1"/>
  <c r="P68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55" i="1"/>
  <c r="P55" i="1" s="1"/>
  <c r="O71" i="1"/>
  <c r="P71" i="1" s="1"/>
  <c r="O64" i="1"/>
  <c r="P64" i="1" s="1"/>
  <c r="O70" i="1"/>
  <c r="P70" i="1" s="1"/>
  <c r="O52" i="1"/>
  <c r="P52" i="1" s="1"/>
  <c r="O56" i="1"/>
  <c r="P56" i="1" s="1"/>
  <c r="O31" i="1"/>
  <c r="P31" i="1" s="1"/>
  <c r="O25" i="1"/>
  <c r="P25" i="1" s="1"/>
  <c r="O19" i="1"/>
  <c r="P19" i="1" s="1"/>
  <c r="O20" i="1"/>
  <c r="P20" i="1" s="1"/>
  <c r="O29" i="1"/>
  <c r="P29" i="1" s="1"/>
  <c r="P83" i="1" l="1"/>
  <c r="P81" i="1"/>
  <c r="O34" i="1"/>
  <c r="P34" i="1" s="1"/>
  <c r="O27" i="1"/>
  <c r="P27" i="1" s="1"/>
  <c r="O39" i="1"/>
  <c r="P39" i="1" s="1"/>
  <c r="O32" i="1"/>
  <c r="P32" i="1" s="1"/>
  <c r="O36" i="1"/>
  <c r="P36" i="1" s="1"/>
  <c r="O37" i="1"/>
  <c r="P37" i="1" s="1"/>
  <c r="O40" i="1"/>
  <c r="P40" i="1" s="1"/>
  <c r="O26" i="1"/>
  <c r="P26" i="1" s="1"/>
  <c r="O24" i="1"/>
  <c r="P24" i="1" s="1"/>
  <c r="O22" i="1"/>
  <c r="P22" i="1" s="1"/>
  <c r="O28" i="1"/>
  <c r="P28" i="1" s="1"/>
  <c r="O53" i="1"/>
  <c r="P53" i="1" s="1"/>
  <c r="O51" i="1"/>
  <c r="P51" i="1" s="1"/>
  <c r="O50" i="1"/>
  <c r="P50" i="1" s="1"/>
  <c r="O48" i="1"/>
  <c r="P48" i="1" s="1"/>
  <c r="O46" i="1"/>
  <c r="P46" i="1" s="1"/>
  <c r="O47" i="1"/>
  <c r="P47" i="1" s="1"/>
  <c r="O43" i="1"/>
  <c r="P43" i="1" s="1"/>
  <c r="O42" i="1"/>
  <c r="P42" i="1" s="1"/>
  <c r="O44" i="1"/>
  <c r="P44" i="1" s="1"/>
  <c r="P77" i="1"/>
  <c r="O10" i="1"/>
  <c r="P10" i="1" s="1"/>
  <c r="O9" i="1"/>
  <c r="P9" i="1" s="1"/>
  <c r="O11" i="1"/>
  <c r="P11" i="1" s="1"/>
  <c r="O12" i="1"/>
  <c r="P12" i="1" s="1"/>
  <c r="O13" i="1"/>
  <c r="P13" i="1" s="1"/>
  <c r="O8" i="1"/>
  <c r="P8" i="1" s="1"/>
  <c r="O15" i="1"/>
  <c r="P15" i="1" s="1"/>
  <c r="O17" i="1"/>
  <c r="P17" i="1" s="1"/>
  <c r="O16" i="1"/>
  <c r="P16" i="1" s="1"/>
  <c r="O23" i="1"/>
  <c r="P23" i="1" s="1"/>
  <c r="O33" i="1"/>
  <c r="P33" i="1" s="1"/>
  <c r="O38" i="1"/>
  <c r="P38" i="1" s="1"/>
  <c r="O35" i="1"/>
  <c r="P35" i="1" s="1"/>
  <c r="P82" i="1" l="1"/>
  <c r="P84" i="1"/>
  <c r="P80" i="1"/>
  <c r="P76" i="1"/>
  <c r="P75" i="1"/>
</calcChain>
</file>

<file path=xl/sharedStrings.xml><?xml version="1.0" encoding="utf-8"?>
<sst xmlns="http://schemas.openxmlformats.org/spreadsheetml/2006/main" count="390" uniqueCount="100">
  <si>
    <t>SACENSĪBU PROTOKOLS</t>
  </si>
  <si>
    <t>Vārds, Uzvārds</t>
  </si>
  <si>
    <t>Dz. gads</t>
  </si>
  <si>
    <t>Komanda</t>
  </si>
  <si>
    <t>RAUŠANA</t>
  </si>
  <si>
    <t>GRŪŠANA</t>
  </si>
  <si>
    <t>SUMMA</t>
  </si>
  <si>
    <t>Vieta</t>
  </si>
  <si>
    <t>1.</t>
  </si>
  <si>
    <t>2.</t>
  </si>
  <si>
    <t>3.</t>
  </si>
  <si>
    <t>Rez.</t>
  </si>
  <si>
    <t>Balvi</t>
  </si>
  <si>
    <t>Ralfs Plavnieks</t>
  </si>
  <si>
    <t>Lauris Logins</t>
  </si>
  <si>
    <t>Nr.</t>
  </si>
  <si>
    <t>Rainers Melnstrads</t>
  </si>
  <si>
    <t>Atrāk startējošie</t>
  </si>
  <si>
    <t>Jānis-Markuss Elsts</t>
  </si>
  <si>
    <t>Alekss Blonskis</t>
  </si>
  <si>
    <t>Haralds Kokorevičš</t>
  </si>
  <si>
    <t>Sinclair</t>
  </si>
  <si>
    <t>Markuss Koroļkovs</t>
  </si>
  <si>
    <t>Daugavpils</t>
  </si>
  <si>
    <t>Maksims Vasiļonoks</t>
  </si>
  <si>
    <t>Jakovs Sokolovs</t>
  </si>
  <si>
    <t>Dāvids Austis</t>
  </si>
  <si>
    <t>Sergejs Čulkovs</t>
  </si>
  <si>
    <t>Nikita Fedorovičs</t>
  </si>
  <si>
    <t>Eriks Sakovičs</t>
  </si>
  <si>
    <t>Antons Kovaļonoks</t>
  </si>
  <si>
    <t>Ilgmārs Rimicāns</t>
  </si>
  <si>
    <t>Eriks Daņiļevičs</t>
  </si>
  <si>
    <t>Deniss Cakars</t>
  </si>
  <si>
    <t>Ugnius Kisielius</t>
  </si>
  <si>
    <t>Gintaure s</t>
  </si>
  <si>
    <t>Giedrius Kisielius </t>
  </si>
  <si>
    <t>Deivydas Barkus</t>
  </si>
  <si>
    <t>Orestas Jonušas</t>
  </si>
  <si>
    <t>Eligija Maračauskaitė </t>
  </si>
  <si>
    <t>Merti Hein</t>
  </si>
  <si>
    <t>Edu</t>
  </si>
  <si>
    <t>Rihanna Reimets</t>
  </si>
  <si>
    <t>Rita Reimets</t>
  </si>
  <si>
    <t>Kristi Zujeva</t>
  </si>
  <si>
    <t>Moisakula</t>
  </si>
  <si>
    <t>Nikita Silin</t>
  </si>
  <si>
    <t>Joud Junior</t>
  </si>
  <si>
    <t>Nikita Merkurjev</t>
  </si>
  <si>
    <t>Mark Fljaum</t>
  </si>
  <si>
    <t xml:space="preserve">Loore-Lii Aviste                           </t>
  </si>
  <si>
    <t>Maksa</t>
  </si>
  <si>
    <t xml:space="preserve">Liisbeth Rosenstein                    </t>
  </si>
  <si>
    <t xml:space="preserve">Mona Saar                                   </t>
  </si>
  <si>
    <t xml:space="preserve">Aimar Kiivits                                 </t>
  </si>
  <si>
    <t>Lukoševičius Tadas</t>
  </si>
  <si>
    <t>Jurbarko</t>
  </si>
  <si>
    <t>Pukelis Darijus</t>
  </si>
  <si>
    <t>Streleckaitė Paulina</t>
  </si>
  <si>
    <t>Arlauskaitė Reda</t>
  </si>
  <si>
    <t>Petrauskaitė Lauryna</t>
  </si>
  <si>
    <t>Petrauskaitė Neda</t>
  </si>
  <si>
    <t>Bubliauskaitė Gabrielė</t>
  </si>
  <si>
    <t>Panevezus</t>
  </si>
  <si>
    <t>Aironas Brazauskas </t>
  </si>
  <si>
    <t>Andrius Juška</t>
  </si>
  <si>
    <t>Matas Rapševičius</t>
  </si>
  <si>
    <t>Matas Vengris </t>
  </si>
  <si>
    <t>Emma Kivirand</t>
  </si>
  <si>
    <t>Vargamae</t>
  </si>
  <si>
    <t>Susanna Ly Ula</t>
  </si>
  <si>
    <t>Daniel Purk</t>
  </si>
  <si>
    <t>Maiko Jalast</t>
  </si>
  <si>
    <t>Armas Reisel</t>
  </si>
  <si>
    <t>Kait Viks</t>
  </si>
  <si>
    <t>Roomet Väli</t>
  </si>
  <si>
    <t>Ivan Vorobiov</t>
  </si>
  <si>
    <t>Raivo Keišs</t>
  </si>
  <si>
    <t>Jānis Keišs</t>
  </si>
  <si>
    <t>Sandija Keiša</t>
  </si>
  <si>
    <t>Urte Beimoryte</t>
  </si>
  <si>
    <t>Rokiskis</t>
  </si>
  <si>
    <t>Daniels Būde</t>
  </si>
  <si>
    <t>Edijs Keišs</t>
  </si>
  <si>
    <t>Andis Zelčš</t>
  </si>
  <si>
    <t>Atas Baliukas</t>
  </si>
  <si>
    <t>Jānis Markuss Elsts</t>
  </si>
  <si>
    <t>Airingas Jasaitis</t>
  </si>
  <si>
    <t>Domantas Jasudis</t>
  </si>
  <si>
    <t>Maksims Bistrovs</t>
  </si>
  <si>
    <t>virs 96</t>
  </si>
  <si>
    <t>Meitenes 50</t>
  </si>
  <si>
    <t>Meitenes virs 50</t>
  </si>
  <si>
    <t>LIIsa Babak</t>
  </si>
  <si>
    <t>Armandas Bielavskis</t>
  </si>
  <si>
    <t>Starptautisks sacensību turnīrs "'Vjačeslava Kirjanova piemiņas kauss"' -&gt; Balvi -&gt; 07.08.2020 - 09.08.2020</t>
  </si>
  <si>
    <t>Dal. svars</t>
  </si>
  <si>
    <t>Dmitri Dodonov</t>
  </si>
  <si>
    <t>Šarunas Jasiukonis</t>
  </si>
  <si>
    <t>Raivo Nāgels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</si>
</sst>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7" x14ac:knownFonts="1">
    <font>
      <sz val="12"/>
      <name val="Times New Roman"/>
      <charset val="186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8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8"/>
      <name val="Verdana"/>
      <family val="2"/>
      <charset val="186"/>
    </font>
    <font>
      <b/>
      <sz val="8"/>
      <color indexed="8"/>
      <name val="Verdana"/>
      <family val="2"/>
      <charset val="186"/>
    </font>
    <font>
      <sz val="10"/>
      <color indexed="8"/>
      <name val="Times New Roman"/>
      <family val="1"/>
      <charset val="204"/>
    </font>
    <font>
      <sz val="8"/>
      <color indexed="8"/>
      <name val="Verdana"/>
      <family val="2"/>
      <charset val="186"/>
    </font>
    <font>
      <b/>
      <sz val="8"/>
      <name val="Verdana"/>
      <family val="2"/>
      <charset val="204"/>
    </font>
    <font>
      <sz val="10"/>
      <color indexed="8"/>
      <name val="Times New Roman"/>
      <family val="1"/>
      <charset val="186"/>
    </font>
    <font>
      <sz val="10"/>
      <color rgb="FF222222"/>
      <name val="Times New Roman"/>
      <family val="1"/>
      <charset val="204"/>
    </font>
    <font>
      <b/>
      <sz val="8"/>
      <color theme="1"/>
      <name val="Verdana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Verdana"/>
      <family val="2"/>
      <charset val="186"/>
    </font>
    <font>
      <b/>
      <sz val="8"/>
      <color rgb="FF000000"/>
      <name val="Verdana"/>
      <family val="2"/>
      <charset val="186"/>
    </font>
    <font>
      <sz val="10"/>
      <color rgb="FF000000"/>
      <name val="Times New Roman"/>
      <family val="1"/>
      <charset val="186"/>
    </font>
    <font>
      <b/>
      <sz val="8"/>
      <color rgb="FF000000"/>
      <name val="Verdana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Verdana"/>
      <family val="2"/>
      <charset val="186"/>
    </font>
    <font>
      <sz val="10"/>
      <color rgb="FF212121"/>
      <name val="Arial"/>
      <family val="2"/>
      <charset val="204"/>
    </font>
    <font>
      <sz val="9"/>
      <color rgb="FF22222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sz val="11"/>
      <color rgb="FF222222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222222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Verdana"/>
      <family val="2"/>
      <charset val="186"/>
    </font>
    <font>
      <sz val="8"/>
      <name val="Arial"/>
      <family val="2"/>
      <charset val="204"/>
    </font>
    <font>
      <sz val="10"/>
      <name val="Calibri"/>
      <family val="2"/>
      <charset val="204"/>
    </font>
    <font>
      <sz val="11"/>
      <color rgb="FF222222"/>
      <name val="Times New Roman"/>
      <family val="1"/>
      <charset val="204"/>
    </font>
    <font>
      <sz val="12"/>
      <name val="Calibri"/>
      <family val="2"/>
      <charset val="204"/>
    </font>
    <font>
      <b/>
      <sz val="10"/>
      <color rgb="FF22222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rgb="FF212121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22222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Verdana"/>
      <family val="2"/>
      <charset val="204"/>
    </font>
    <font>
      <b/>
      <sz val="10"/>
      <color indexed="8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212121"/>
      <name val="Arial"/>
      <family val="2"/>
      <charset val="204"/>
    </font>
    <font>
      <b/>
      <sz val="10"/>
      <name val="Calibri"/>
      <family val="2"/>
      <charset val="204"/>
    </font>
    <font>
      <b/>
      <sz val="10"/>
      <color theme="1"/>
      <name val="Verdana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Verdana"/>
      <family val="2"/>
      <charset val="186"/>
    </font>
    <font>
      <b/>
      <sz val="10"/>
      <color rgb="FF000000"/>
      <name val="Verdana"/>
      <family val="2"/>
      <charset val="186"/>
    </font>
    <font>
      <b/>
      <sz val="10"/>
      <color rgb="FF000000"/>
      <name val="Verdana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222222"/>
      <name val="Arial"/>
      <family val="2"/>
      <charset val="204"/>
    </font>
    <font>
      <sz val="8"/>
      <color rgb="FF21212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C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rgb="FFFFFFCC"/>
      </patternFill>
    </fill>
    <fill>
      <patternFill patternType="solid">
        <fgColor rgb="FFFF0000"/>
        <bgColor rgb="FFFFFFCC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600">
    <xf numFmtId="0" fontId="0" fillId="0" borderId="0" xfId="0"/>
    <xf numFmtId="0" fontId="1" fillId="0" borderId="0" xfId="0" applyFont="1"/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4" fillId="0" borderId="0" xfId="0" applyFont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2" fontId="2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2" borderId="0" xfId="0" applyFont="1" applyFill="1" applyBorder="1" applyAlignment="1" applyProtection="1">
      <alignment horizontal="center"/>
    </xf>
    <xf numFmtId="0" fontId="1" fillId="5" borderId="1" xfId="0" applyFont="1" applyFill="1" applyBorder="1"/>
    <xf numFmtId="1" fontId="2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7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" fontId="3" fillId="3" borderId="2" xfId="0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/>
    </xf>
    <xf numFmtId="1" fontId="9" fillId="0" borderId="0" xfId="0" applyNumberFormat="1" applyFont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1" fontId="13" fillId="5" borderId="1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18" fillId="0" borderId="1" xfId="0" applyFont="1" applyFill="1" applyBorder="1" applyAlignment="1" applyProtection="1">
      <alignment horizontal="center" vertical="center"/>
    </xf>
    <xf numFmtId="2" fontId="17" fillId="6" borderId="7" xfId="0" applyNumberFormat="1" applyFont="1" applyFill="1" applyBorder="1" applyAlignment="1" applyProtection="1">
      <alignment horizontal="center" vertical="center"/>
    </xf>
    <xf numFmtId="1" fontId="20" fillId="8" borderId="8" xfId="0" applyNumberFormat="1" applyFont="1" applyFill="1" applyBorder="1" applyAlignment="1" applyProtection="1">
      <alignment horizontal="center" vertical="center"/>
    </xf>
    <xf numFmtId="1" fontId="17" fillId="6" borderId="8" xfId="0" applyNumberFormat="1" applyFont="1" applyFill="1" applyBorder="1" applyAlignment="1" applyProtection="1">
      <alignment horizontal="center" vertical="center"/>
    </xf>
    <xf numFmtId="164" fontId="19" fillId="8" borderId="8" xfId="0" applyNumberFormat="1" applyFont="1" applyFill="1" applyBorder="1" applyAlignment="1" applyProtection="1">
      <alignment horizontal="center" vertical="center"/>
    </xf>
    <xf numFmtId="2" fontId="17" fillId="0" borderId="8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2" fontId="22" fillId="6" borderId="7" xfId="0" applyNumberFormat="1" applyFont="1" applyFill="1" applyBorder="1" applyAlignment="1" applyProtection="1">
      <alignment horizontal="center" vertical="center"/>
    </xf>
    <xf numFmtId="1" fontId="22" fillId="6" borderId="8" xfId="0" applyNumberFormat="1" applyFont="1" applyFill="1" applyBorder="1" applyAlignment="1" applyProtection="1">
      <alignment horizontal="center" vertical="center"/>
    </xf>
    <xf numFmtId="164" fontId="20" fillId="8" borderId="8" xfId="0" applyNumberFormat="1" applyFont="1" applyFill="1" applyBorder="1" applyAlignment="1" applyProtection="1">
      <alignment horizontal="center" vertical="center"/>
    </xf>
    <xf numFmtId="2" fontId="22" fillId="0" borderId="8" xfId="0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2" fontId="22" fillId="6" borderId="9" xfId="0" applyNumberFormat="1" applyFont="1" applyFill="1" applyBorder="1" applyAlignment="1" applyProtection="1">
      <alignment horizontal="center" vertical="center"/>
    </xf>
    <xf numFmtId="0" fontId="25" fillId="0" borderId="1" xfId="0" applyFont="1" applyBorder="1"/>
    <xf numFmtId="2" fontId="22" fillId="6" borderId="1" xfId="0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2" fontId="28" fillId="10" borderId="11" xfId="0" applyNumberFormat="1" applyFont="1" applyFill="1" applyBorder="1" applyAlignment="1">
      <alignment horizontal="center" vertical="center"/>
    </xf>
    <xf numFmtId="1" fontId="29" fillId="11" borderId="11" xfId="0" applyNumberFormat="1" applyFont="1" applyFill="1" applyBorder="1" applyAlignment="1">
      <alignment horizontal="center" vertical="center"/>
    </xf>
    <xf numFmtId="1" fontId="28" fillId="1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" fontId="29" fillId="11" borderId="13" xfId="0" applyNumberFormat="1" applyFont="1" applyFill="1" applyBorder="1" applyAlignment="1">
      <alignment horizontal="center" vertical="center"/>
    </xf>
    <xf numFmtId="1" fontId="28" fillId="10" borderId="13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2" fontId="28" fillId="10" borderId="15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2" fontId="28" fillId="10" borderId="17" xfId="0" applyNumberFormat="1" applyFont="1" applyFill="1" applyBorder="1" applyAlignment="1">
      <alignment horizontal="center" vertical="center"/>
    </xf>
    <xf numFmtId="0" fontId="33" fillId="0" borderId="1" xfId="0" applyFont="1" applyBorder="1"/>
    <xf numFmtId="0" fontId="38" fillId="0" borderId="1" xfId="0" applyFont="1" applyFill="1" applyBorder="1" applyAlignment="1" applyProtection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0" fillId="0" borderId="1" xfId="0" applyFont="1" applyBorder="1"/>
    <xf numFmtId="0" fontId="41" fillId="0" borderId="1" xfId="0" applyFont="1" applyFill="1" applyBorder="1" applyAlignment="1" applyProtection="1">
      <alignment horizontal="left" vertical="center"/>
    </xf>
    <xf numFmtId="0" fontId="41" fillId="5" borderId="1" xfId="0" applyFont="1" applyFill="1" applyBorder="1" applyAlignment="1" applyProtection="1">
      <alignment horizontal="left" vertical="center"/>
    </xf>
    <xf numFmtId="0" fontId="40" fillId="0" borderId="1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2" fillId="0" borderId="2" xfId="0" applyFont="1" applyBorder="1" applyAlignment="1">
      <alignment horizontal="center"/>
    </xf>
    <xf numFmtId="0" fontId="22" fillId="0" borderId="2" xfId="0" applyFont="1" applyFill="1" applyBorder="1" applyAlignment="1" applyProtection="1">
      <alignment horizontal="center" vertical="center"/>
    </xf>
    <xf numFmtId="0" fontId="4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3" fillId="0" borderId="1" xfId="0" applyFont="1" applyBorder="1"/>
    <xf numFmtId="0" fontId="36" fillId="0" borderId="1" xfId="0" applyFont="1" applyBorder="1"/>
    <xf numFmtId="0" fontId="41" fillId="0" borderId="1" xfId="0" applyFont="1" applyBorder="1"/>
    <xf numFmtId="0" fontId="46" fillId="0" borderId="1" xfId="0" applyFont="1" applyBorder="1" applyAlignment="1">
      <alignment horizontal="center"/>
    </xf>
    <xf numFmtId="0" fontId="48" fillId="0" borderId="1" xfId="0" applyFont="1" applyBorder="1"/>
    <xf numFmtId="0" fontId="49" fillId="0" borderId="1" xfId="0" applyFont="1" applyFill="1" applyBorder="1" applyAlignment="1" applyProtection="1">
      <alignment horizontal="center" vertical="center"/>
    </xf>
    <xf numFmtId="0" fontId="51" fillId="0" borderId="1" xfId="0" applyFont="1" applyFill="1" applyBorder="1" applyAlignment="1" applyProtection="1">
      <alignment horizontal="center" vertical="center"/>
    </xf>
    <xf numFmtId="0" fontId="52" fillId="5" borderId="1" xfId="0" applyFont="1" applyFill="1" applyBorder="1" applyAlignment="1" applyProtection="1">
      <alignment horizontal="left" vertical="center"/>
    </xf>
    <xf numFmtId="0" fontId="48" fillId="5" borderId="1" xfId="0" applyFont="1" applyFill="1" applyBorder="1" applyAlignment="1" applyProtection="1">
      <alignment horizontal="left" vertical="center"/>
    </xf>
    <xf numFmtId="0" fontId="11" fillId="0" borderId="1" xfId="0" applyFont="1" applyBorder="1"/>
    <xf numFmtId="0" fontId="53" fillId="0" borderId="1" xfId="0" applyFont="1" applyBorder="1"/>
    <xf numFmtId="0" fontId="48" fillId="0" borderId="1" xfId="0" applyFont="1" applyBorder="1" applyAlignment="1">
      <alignment horizontal="left"/>
    </xf>
    <xf numFmtId="0" fontId="21" fillId="0" borderId="1" xfId="0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 applyProtection="1">
      <alignment horizontal="center" vertical="center"/>
    </xf>
    <xf numFmtId="0" fontId="34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55" fillId="0" borderId="1" xfId="0" applyFont="1" applyBorder="1"/>
    <xf numFmtId="0" fontId="27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35" fillId="9" borderId="1" xfId="0" applyFont="1" applyFill="1" applyBorder="1" applyAlignment="1">
      <alignment horizontal="left" vertical="center"/>
    </xf>
    <xf numFmtId="0" fontId="51" fillId="0" borderId="2" xfId="0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2" fontId="28" fillId="1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57" fillId="5" borderId="1" xfId="0" applyFont="1" applyFill="1" applyBorder="1" applyAlignment="1" applyProtection="1">
      <alignment horizontal="left" vertical="center"/>
    </xf>
    <xf numFmtId="0" fontId="58" fillId="0" borderId="1" xfId="0" applyFont="1" applyBorder="1"/>
    <xf numFmtId="0" fontId="59" fillId="0" borderId="1" xfId="0" applyFont="1" applyBorder="1"/>
    <xf numFmtId="0" fontId="57" fillId="0" borderId="1" xfId="0" applyFont="1" applyBorder="1"/>
    <xf numFmtId="0" fontId="60" fillId="0" borderId="1" xfId="0" applyFont="1" applyBorder="1"/>
    <xf numFmtId="0" fontId="61" fillId="5" borderId="1" xfId="0" applyFont="1" applyFill="1" applyBorder="1" applyAlignment="1" applyProtection="1">
      <alignment horizontal="left" vertical="center"/>
    </xf>
    <xf numFmtId="0" fontId="61" fillId="0" borderId="1" xfId="0" applyFont="1" applyBorder="1" applyAlignment="1">
      <alignment horizontal="left"/>
    </xf>
    <xf numFmtId="1" fontId="23" fillId="12" borderId="8" xfId="0" applyNumberFormat="1" applyFont="1" applyFill="1" applyBorder="1" applyAlignment="1" applyProtection="1">
      <alignment horizontal="center" vertical="center"/>
    </xf>
    <xf numFmtId="1" fontId="23" fillId="4" borderId="10" xfId="0" applyNumberFormat="1" applyFont="1" applyFill="1" applyBorder="1" applyAlignment="1" applyProtection="1">
      <alignment horizontal="center" vertical="center"/>
    </xf>
    <xf numFmtId="1" fontId="23" fillId="12" borderId="10" xfId="0" applyNumberFormat="1" applyFont="1" applyFill="1" applyBorder="1" applyAlignment="1" applyProtection="1">
      <alignment horizontal="center" vertical="center"/>
    </xf>
    <xf numFmtId="1" fontId="26" fillId="12" borderId="8" xfId="0" applyNumberFormat="1" applyFont="1" applyFill="1" applyBorder="1" applyAlignment="1" applyProtection="1">
      <alignment horizontal="center" vertical="center"/>
    </xf>
    <xf numFmtId="1" fontId="26" fillId="4" borderId="8" xfId="0" applyNumberFormat="1" applyFont="1" applyFill="1" applyBorder="1" applyAlignment="1" applyProtection="1">
      <alignment horizontal="center" vertical="center"/>
    </xf>
    <xf numFmtId="1" fontId="23" fillId="12" borderId="1" xfId="0" applyNumberFormat="1" applyFont="1" applyFill="1" applyBorder="1" applyAlignment="1" applyProtection="1">
      <alignment horizontal="center" vertical="center"/>
    </xf>
    <xf numFmtId="1" fontId="23" fillId="12" borderId="7" xfId="0" applyNumberFormat="1" applyFont="1" applyFill="1" applyBorder="1" applyAlignment="1" applyProtection="1">
      <alignment horizontal="center" vertical="center"/>
    </xf>
    <xf numFmtId="1" fontId="23" fillId="4" borderId="8" xfId="0" applyNumberFormat="1" applyFont="1" applyFill="1" applyBorder="1" applyAlignment="1" applyProtection="1">
      <alignment horizontal="center" vertical="center"/>
    </xf>
    <xf numFmtId="1" fontId="19" fillId="13" borderId="8" xfId="0" applyNumberFormat="1" applyFont="1" applyFill="1" applyBorder="1" applyAlignment="1" applyProtection="1">
      <alignment horizontal="center" vertical="center"/>
    </xf>
    <xf numFmtId="1" fontId="20" fillId="13" borderId="8" xfId="0" applyNumberFormat="1" applyFont="1" applyFill="1" applyBorder="1" applyAlignment="1" applyProtection="1">
      <alignment horizontal="center" vertical="center"/>
    </xf>
    <xf numFmtId="1" fontId="20" fillId="14" borderId="8" xfId="0" applyNumberFormat="1" applyFont="1" applyFill="1" applyBorder="1" applyAlignment="1" applyProtection="1">
      <alignment horizontal="center" vertical="center"/>
    </xf>
    <xf numFmtId="1" fontId="19" fillId="14" borderId="8" xfId="0" applyNumberFormat="1" applyFont="1" applyFill="1" applyBorder="1" applyAlignment="1" applyProtection="1">
      <alignment horizontal="center" vertical="center"/>
    </xf>
    <xf numFmtId="1" fontId="20" fillId="12" borderId="8" xfId="0" applyNumberFormat="1" applyFont="1" applyFill="1" applyBorder="1" applyAlignment="1" applyProtection="1">
      <alignment horizontal="center" vertical="center"/>
    </xf>
    <xf numFmtId="1" fontId="20" fillId="4" borderId="8" xfId="0" applyNumberFormat="1" applyFont="1" applyFill="1" applyBorder="1" applyAlignment="1" applyProtection="1">
      <alignment horizontal="center" vertical="center"/>
    </xf>
    <xf numFmtId="1" fontId="19" fillId="4" borderId="8" xfId="0" applyNumberFormat="1" applyFont="1" applyFill="1" applyBorder="1" applyAlignment="1" applyProtection="1">
      <alignment horizontal="center" vertical="center"/>
    </xf>
    <xf numFmtId="1" fontId="19" fillId="12" borderId="8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1" fontId="29" fillId="16" borderId="13" xfId="0" applyNumberFormat="1" applyFont="1" applyFill="1" applyBorder="1" applyAlignment="1">
      <alignment horizontal="center" vertical="center"/>
    </xf>
    <xf numFmtId="1" fontId="3" fillId="15" borderId="2" xfId="0" applyNumberFormat="1" applyFont="1" applyFill="1" applyBorder="1" applyAlignment="1" applyProtection="1">
      <alignment horizontal="center" vertical="center"/>
    </xf>
    <xf numFmtId="1" fontId="3" fillId="15" borderId="1" xfId="0" applyNumberFormat="1" applyFont="1" applyFill="1" applyBorder="1" applyAlignment="1" applyProtection="1">
      <alignment horizontal="center" vertical="center"/>
    </xf>
    <xf numFmtId="1" fontId="28" fillId="18" borderId="13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/>
    </xf>
    <xf numFmtId="0" fontId="54" fillId="0" borderId="1" xfId="0" applyFont="1" applyBorder="1"/>
    <xf numFmtId="0" fontId="34" fillId="5" borderId="0" xfId="0" applyFont="1" applyFill="1" applyBorder="1" applyAlignment="1" applyProtection="1">
      <alignment horizontal="left" vertical="center"/>
    </xf>
    <xf numFmtId="0" fontId="50" fillId="0" borderId="12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2" fontId="22" fillId="6" borderId="15" xfId="0" applyNumberFormat="1" applyFont="1" applyFill="1" applyBorder="1" applyAlignment="1" applyProtection="1">
      <alignment horizontal="center" vertical="center"/>
    </xf>
    <xf numFmtId="1" fontId="29" fillId="16" borderId="8" xfId="0" applyNumberFormat="1" applyFont="1" applyFill="1" applyBorder="1" applyAlignment="1">
      <alignment horizontal="center" vertical="center"/>
    </xf>
    <xf numFmtId="1" fontId="20" fillId="8" borderId="13" xfId="0" applyNumberFormat="1" applyFont="1" applyFill="1" applyBorder="1" applyAlignment="1" applyProtection="1">
      <alignment horizontal="center" vertical="center"/>
    </xf>
    <xf numFmtId="1" fontId="28" fillId="18" borderId="8" xfId="0" applyNumberFormat="1" applyFont="1" applyFill="1" applyBorder="1" applyAlignment="1">
      <alignment horizontal="center" vertical="center"/>
    </xf>
    <xf numFmtId="1" fontId="22" fillId="6" borderId="13" xfId="0" applyNumberFormat="1" applyFont="1" applyFill="1" applyBorder="1" applyAlignment="1" applyProtection="1">
      <alignment horizontal="center" vertical="center"/>
    </xf>
    <xf numFmtId="164" fontId="20" fillId="8" borderId="13" xfId="0" applyNumberFormat="1" applyFont="1" applyFill="1" applyBorder="1" applyAlignment="1" applyProtection="1">
      <alignment horizontal="center" vertical="center"/>
    </xf>
    <xf numFmtId="2" fontId="22" fillId="0" borderId="13" xfId="0" applyNumberFormat="1" applyFont="1" applyFill="1" applyBorder="1" applyAlignment="1" applyProtection="1">
      <alignment horizontal="center" vertical="center"/>
    </xf>
    <xf numFmtId="0" fontId="23" fillId="5" borderId="3" xfId="0" applyFont="1" applyFill="1" applyBorder="1" applyAlignment="1" applyProtection="1">
      <alignment horizontal="left" vertical="center"/>
    </xf>
    <xf numFmtId="1" fontId="23" fillId="19" borderId="1" xfId="0" applyNumberFormat="1" applyFont="1" applyFill="1" applyBorder="1" applyAlignment="1">
      <alignment horizontal="center" vertical="center"/>
    </xf>
    <xf numFmtId="1" fontId="23" fillId="19" borderId="8" xfId="0" applyNumberFormat="1" applyFont="1" applyFill="1" applyBorder="1" applyAlignment="1">
      <alignment horizontal="center" vertical="center"/>
    </xf>
    <xf numFmtId="1" fontId="23" fillId="19" borderId="7" xfId="0" applyNumberFormat="1" applyFont="1" applyFill="1" applyBorder="1" applyAlignment="1">
      <alignment horizontal="center" vertical="center"/>
    </xf>
    <xf numFmtId="1" fontId="26" fillId="12" borderId="15" xfId="0" applyNumberFormat="1" applyFont="1" applyFill="1" applyBorder="1" applyAlignment="1" applyProtection="1">
      <alignment horizontal="center" vertical="center"/>
    </xf>
    <xf numFmtId="1" fontId="14" fillId="12" borderId="1" xfId="0" applyNumberFormat="1" applyFont="1" applyFill="1" applyBorder="1" applyAlignment="1">
      <alignment horizontal="center" vertical="center"/>
    </xf>
    <xf numFmtId="1" fontId="26" fillId="12" borderId="13" xfId="0" applyNumberFormat="1" applyFont="1" applyFill="1" applyBorder="1" applyAlignment="1" applyProtection="1">
      <alignment horizontal="center" vertical="center"/>
    </xf>
    <xf numFmtId="1" fontId="19" fillId="13" borderId="13" xfId="0" applyNumberFormat="1" applyFont="1" applyFill="1" applyBorder="1" applyAlignment="1" applyProtection="1">
      <alignment horizontal="center" vertical="center"/>
    </xf>
    <xf numFmtId="1" fontId="14" fillId="12" borderId="13" xfId="0" applyNumberFormat="1" applyFont="1" applyFill="1" applyBorder="1" applyAlignment="1">
      <alignment horizontal="center"/>
    </xf>
    <xf numFmtId="1" fontId="20" fillId="13" borderId="13" xfId="0" applyNumberFormat="1" applyFont="1" applyFill="1" applyBorder="1" applyAlignment="1" applyProtection="1">
      <alignment horizontal="center" vertical="center"/>
    </xf>
    <xf numFmtId="1" fontId="19" fillId="20" borderId="1" xfId="0" applyNumberFormat="1" applyFont="1" applyFill="1" applyBorder="1" applyAlignment="1">
      <alignment horizontal="center" vertical="center"/>
    </xf>
    <xf numFmtId="1" fontId="29" fillId="20" borderId="1" xfId="0" applyNumberFormat="1" applyFont="1" applyFill="1" applyBorder="1" applyAlignment="1">
      <alignment horizontal="center" vertical="center"/>
    </xf>
    <xf numFmtId="2" fontId="1" fillId="5" borderId="13" xfId="0" applyNumberFormat="1" applyFont="1" applyFill="1" applyBorder="1" applyAlignment="1" applyProtection="1">
      <alignment horizontal="center"/>
    </xf>
    <xf numFmtId="0" fontId="41" fillId="0" borderId="3" xfId="0" applyFont="1" applyBorder="1"/>
    <xf numFmtId="0" fontId="47" fillId="0" borderId="3" xfId="0" applyFont="1" applyBorder="1" applyAlignment="1">
      <alignment horizontal="center"/>
    </xf>
    <xf numFmtId="1" fontId="29" fillId="11" borderId="18" xfId="0" applyNumberFormat="1" applyFont="1" applyFill="1" applyBorder="1" applyAlignment="1">
      <alignment horizontal="center" vertical="center"/>
    </xf>
    <xf numFmtId="1" fontId="29" fillId="11" borderId="19" xfId="0" applyNumberFormat="1" applyFont="1" applyFill="1" applyBorder="1" applyAlignment="1">
      <alignment horizontal="center" vertical="center"/>
    </xf>
    <xf numFmtId="1" fontId="19" fillId="20" borderId="10" xfId="0" applyNumberFormat="1" applyFont="1" applyFill="1" applyBorder="1" applyAlignment="1">
      <alignment horizontal="center" vertical="center"/>
    </xf>
    <xf numFmtId="1" fontId="29" fillId="21" borderId="1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2" fontId="22" fillId="6" borderId="13" xfId="0" applyNumberFormat="1" applyFont="1" applyFill="1" applyBorder="1" applyAlignment="1" applyProtection="1">
      <alignment horizontal="center" vertical="center"/>
    </xf>
    <xf numFmtId="1" fontId="23" fillId="19" borderId="17" xfId="0" applyNumberFormat="1" applyFont="1" applyFill="1" applyBorder="1" applyAlignment="1">
      <alignment horizontal="center" vertical="center"/>
    </xf>
    <xf numFmtId="1" fontId="23" fillId="19" borderId="13" xfId="0" applyNumberFormat="1" applyFont="1" applyFill="1" applyBorder="1" applyAlignment="1">
      <alignment horizontal="center" vertical="center"/>
    </xf>
    <xf numFmtId="1" fontId="29" fillId="11" borderId="2" xfId="0" applyNumberFormat="1" applyFont="1" applyFill="1" applyBorder="1" applyAlignment="1">
      <alignment horizontal="center" vertical="center"/>
    </xf>
    <xf numFmtId="1" fontId="19" fillId="20" borderId="13" xfId="0" applyNumberFormat="1" applyFont="1" applyFill="1" applyBorder="1" applyAlignment="1">
      <alignment horizontal="center" vertical="center"/>
    </xf>
    <xf numFmtId="1" fontId="29" fillId="20" borderId="13" xfId="0" applyNumberFormat="1" applyFont="1" applyFill="1" applyBorder="1" applyAlignment="1">
      <alignment horizontal="center" vertical="center"/>
    </xf>
    <xf numFmtId="1" fontId="29" fillId="11" borderId="1" xfId="0" applyNumberFormat="1" applyFont="1" applyFill="1" applyBorder="1" applyAlignment="1">
      <alignment horizontal="center" vertical="center"/>
    </xf>
    <xf numFmtId="1" fontId="28" fillId="10" borderId="1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1" fontId="23" fillId="19" borderId="11" xfId="0" applyNumberFormat="1" applyFont="1" applyFill="1" applyBorder="1" applyAlignment="1">
      <alignment horizontal="center" vertical="center"/>
    </xf>
    <xf numFmtId="1" fontId="31" fillId="19" borderId="11" xfId="0" applyNumberFormat="1" applyFont="1" applyFill="1" applyBorder="1" applyAlignment="1">
      <alignment horizontal="center" vertical="center"/>
    </xf>
    <xf numFmtId="1" fontId="23" fillId="12" borderId="13" xfId="0" applyNumberFormat="1" applyFont="1" applyFill="1" applyBorder="1" applyAlignment="1" applyProtection="1">
      <alignment horizontal="center" vertical="center"/>
    </xf>
    <xf numFmtId="1" fontId="23" fillId="22" borderId="11" xfId="0" applyNumberFormat="1" applyFont="1" applyFill="1" applyBorder="1" applyAlignment="1">
      <alignment horizontal="center" vertical="center"/>
    </xf>
    <xf numFmtId="1" fontId="23" fillId="19" borderId="15" xfId="0" applyNumberFormat="1" applyFont="1" applyFill="1" applyBorder="1" applyAlignment="1">
      <alignment horizontal="center" vertical="center"/>
    </xf>
    <xf numFmtId="1" fontId="31" fillId="19" borderId="1" xfId="0" applyNumberFormat="1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left" vertical="center"/>
    </xf>
    <xf numFmtId="0" fontId="27" fillId="5" borderId="12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2" fontId="28" fillId="18" borderId="17" xfId="0" applyNumberFormat="1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left" vertical="center"/>
    </xf>
    <xf numFmtId="0" fontId="45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28" fillId="18" borderId="1" xfId="0" applyNumberFormat="1" applyFont="1" applyFill="1" applyBorder="1" applyAlignment="1">
      <alignment horizontal="center" vertical="center"/>
    </xf>
    <xf numFmtId="1" fontId="31" fillId="19" borderId="13" xfId="0" applyNumberFormat="1" applyFont="1" applyFill="1" applyBorder="1" applyAlignment="1">
      <alignment horizontal="center" vertical="center"/>
    </xf>
    <xf numFmtId="1" fontId="31" fillId="22" borderId="17" xfId="0" applyNumberFormat="1" applyFont="1" applyFill="1" applyBorder="1" applyAlignment="1">
      <alignment horizontal="center" vertical="center"/>
    </xf>
    <xf numFmtId="1" fontId="31" fillId="19" borderId="15" xfId="0" applyNumberFormat="1" applyFont="1" applyFill="1" applyBorder="1" applyAlignment="1">
      <alignment horizontal="center" vertical="center"/>
    </xf>
    <xf numFmtId="1" fontId="23" fillId="22" borderId="13" xfId="0" applyNumberFormat="1" applyFont="1" applyFill="1" applyBorder="1" applyAlignment="1">
      <alignment horizontal="center" vertical="center"/>
    </xf>
    <xf numFmtId="1" fontId="31" fillId="22" borderId="13" xfId="0" applyNumberFormat="1" applyFont="1" applyFill="1" applyBorder="1" applyAlignment="1">
      <alignment horizontal="center" vertical="center"/>
    </xf>
    <xf numFmtId="1" fontId="23" fillId="22" borderId="1" xfId="0" applyNumberFormat="1" applyFont="1" applyFill="1" applyBorder="1" applyAlignment="1">
      <alignment horizontal="center" vertical="center"/>
    </xf>
    <xf numFmtId="1" fontId="19" fillId="20" borderId="11" xfId="0" applyNumberFormat="1" applyFont="1" applyFill="1" applyBorder="1" applyAlignment="1">
      <alignment horizontal="center" vertical="center"/>
    </xf>
    <xf numFmtId="1" fontId="29" fillId="20" borderId="11" xfId="0" applyNumberFormat="1" applyFont="1" applyFill="1" applyBorder="1" applyAlignment="1">
      <alignment horizontal="center" vertical="center"/>
    </xf>
    <xf numFmtId="1" fontId="29" fillId="21" borderId="11" xfId="0" applyNumberFormat="1" applyFont="1" applyFill="1" applyBorder="1" applyAlignment="1">
      <alignment horizontal="center" vertical="center"/>
    </xf>
    <xf numFmtId="1" fontId="29" fillId="21" borderId="1" xfId="0" applyNumberFormat="1" applyFont="1" applyFill="1" applyBorder="1" applyAlignment="1">
      <alignment horizontal="center" vertical="center"/>
    </xf>
    <xf numFmtId="1" fontId="29" fillId="21" borderId="13" xfId="0" applyNumberFormat="1" applyFont="1" applyFill="1" applyBorder="1" applyAlignment="1">
      <alignment horizontal="center" vertical="center"/>
    </xf>
    <xf numFmtId="1" fontId="19" fillId="21" borderId="1" xfId="0" applyNumberFormat="1" applyFont="1" applyFill="1" applyBorder="1" applyAlignment="1">
      <alignment horizontal="center" vertical="center"/>
    </xf>
    <xf numFmtId="1" fontId="14" fillId="12" borderId="13" xfId="0" applyNumberFormat="1" applyFont="1" applyFill="1" applyBorder="1" applyAlignment="1">
      <alignment horizontal="center" vertical="center"/>
    </xf>
    <xf numFmtId="1" fontId="14" fillId="12" borderId="13" xfId="0" applyNumberFormat="1" applyFont="1" applyFill="1" applyBorder="1" applyAlignment="1" applyProtection="1">
      <alignment horizontal="center"/>
    </xf>
    <xf numFmtId="0" fontId="47" fillId="0" borderId="12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 wrapText="1"/>
    </xf>
    <xf numFmtId="1" fontId="29" fillId="16" borderId="19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1" fontId="3" fillId="3" borderId="13" xfId="0" applyNumberFormat="1" applyFont="1" applyFill="1" applyBorder="1" applyAlignment="1" applyProtection="1">
      <alignment horizontal="center" vertical="center"/>
    </xf>
    <xf numFmtId="1" fontId="14" fillId="12" borderId="1" xfId="0" applyNumberFormat="1" applyFont="1" applyFill="1" applyBorder="1" applyAlignment="1">
      <alignment horizontal="center"/>
    </xf>
    <xf numFmtId="1" fontId="14" fillId="12" borderId="1" xfId="0" applyNumberFormat="1" applyFont="1" applyFill="1" applyBorder="1" applyAlignment="1" applyProtection="1">
      <alignment horizontal="center"/>
    </xf>
    <xf numFmtId="1" fontId="1" fillId="0" borderId="8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/>
    </xf>
    <xf numFmtId="2" fontId="1" fillId="5" borderId="8" xfId="0" applyNumberFormat="1" applyFont="1" applyFill="1" applyBorder="1" applyAlignment="1" applyProtection="1">
      <alignment horizontal="center"/>
    </xf>
    <xf numFmtId="0" fontId="32" fillId="0" borderId="1" xfId="0" applyFont="1" applyBorder="1"/>
    <xf numFmtId="0" fontId="41" fillId="0" borderId="0" xfId="0" applyFont="1" applyBorder="1"/>
    <xf numFmtId="0" fontId="35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/>
    <xf numFmtId="0" fontId="4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4" fillId="12" borderId="10" xfId="0" applyNumberFormat="1" applyFont="1" applyFill="1" applyBorder="1" applyAlignment="1">
      <alignment horizontal="center" vertical="center"/>
    </xf>
    <xf numFmtId="1" fontId="14" fillId="12" borderId="8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 applyProtection="1">
      <alignment horizontal="center"/>
    </xf>
    <xf numFmtId="1" fontId="14" fillId="12" borderId="8" xfId="0" applyNumberFormat="1" applyFont="1" applyFill="1" applyBorder="1" applyAlignment="1">
      <alignment horizontal="center"/>
    </xf>
    <xf numFmtId="1" fontId="15" fillId="12" borderId="1" xfId="0" applyNumberFormat="1" applyFont="1" applyFill="1" applyBorder="1" applyAlignment="1">
      <alignment horizontal="center"/>
    </xf>
    <xf numFmtId="1" fontId="14" fillId="12" borderId="8" xfId="0" applyNumberFormat="1" applyFont="1" applyFill="1" applyBorder="1" applyAlignment="1" applyProtection="1">
      <alignment horizontal="center"/>
    </xf>
    <xf numFmtId="1" fontId="14" fillId="4" borderId="8" xfId="0" applyNumberFormat="1" applyFont="1" applyFill="1" applyBorder="1" applyAlignment="1" applyProtection="1">
      <alignment horizontal="center"/>
    </xf>
    <xf numFmtId="0" fontId="15" fillId="5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2" fontId="18" fillId="6" borderId="7" xfId="0" applyNumberFormat="1" applyFont="1" applyFill="1" applyBorder="1" applyAlignment="1" applyProtection="1">
      <alignment horizontal="center" vertical="center"/>
    </xf>
    <xf numFmtId="1" fontId="62" fillId="12" borderId="8" xfId="0" applyNumberFormat="1" applyFont="1" applyFill="1" applyBorder="1" applyAlignment="1" applyProtection="1">
      <alignment horizontal="center" vertical="center"/>
    </xf>
    <xf numFmtId="1" fontId="63" fillId="8" borderId="8" xfId="0" applyNumberFormat="1" applyFont="1" applyFill="1" applyBorder="1" applyAlignment="1" applyProtection="1">
      <alignment horizontal="center" vertical="center"/>
    </xf>
    <xf numFmtId="1" fontId="64" fillId="13" borderId="8" xfId="0" applyNumberFormat="1" applyFont="1" applyFill="1" applyBorder="1" applyAlignment="1" applyProtection="1">
      <alignment horizontal="center" vertical="center"/>
    </xf>
    <xf numFmtId="1" fontId="63" fillId="13" borderId="8" xfId="0" applyNumberFormat="1" applyFont="1" applyFill="1" applyBorder="1" applyAlignment="1" applyProtection="1">
      <alignment horizontal="center" vertical="center"/>
    </xf>
    <xf numFmtId="1" fontId="18" fillId="6" borderId="8" xfId="0" applyNumberFormat="1" applyFont="1" applyFill="1" applyBorder="1" applyAlignment="1" applyProtection="1">
      <alignment horizontal="center" vertical="center"/>
    </xf>
    <xf numFmtId="164" fontId="63" fillId="8" borderId="8" xfId="0" applyNumberFormat="1" applyFont="1" applyFill="1" applyBorder="1" applyAlignment="1" applyProtection="1">
      <alignment horizontal="center" vertical="center"/>
    </xf>
    <xf numFmtId="2" fontId="18" fillId="0" borderId="8" xfId="0" applyNumberFormat="1" applyFont="1" applyFill="1" applyBorder="1" applyAlignment="1" applyProtection="1">
      <alignment horizontal="center" vertical="center"/>
    </xf>
    <xf numFmtId="0" fontId="65" fillId="0" borderId="1" xfId="0" applyFont="1" applyBorder="1"/>
    <xf numFmtId="0" fontId="35" fillId="0" borderId="1" xfId="0" applyFont="1" applyFill="1" applyBorder="1" applyAlignment="1" applyProtection="1">
      <alignment horizontal="center" vertical="center"/>
    </xf>
    <xf numFmtId="1" fontId="63" fillId="14" borderId="8" xfId="0" applyNumberFormat="1" applyFont="1" applyFill="1" applyBorder="1" applyAlignment="1" applyProtection="1">
      <alignment horizontal="center" vertical="center"/>
    </xf>
    <xf numFmtId="0" fontId="66" fillId="0" borderId="1" xfId="0" applyFont="1" applyBorder="1"/>
    <xf numFmtId="0" fontId="35" fillId="0" borderId="3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2" fontId="18" fillId="6" borderId="9" xfId="0" applyNumberFormat="1" applyFont="1" applyFill="1" applyBorder="1" applyAlignment="1" applyProtection="1">
      <alignment horizontal="center" vertical="center"/>
    </xf>
    <xf numFmtId="1" fontId="62" fillId="4" borderId="10" xfId="0" applyNumberFormat="1" applyFont="1" applyFill="1" applyBorder="1" applyAlignment="1" applyProtection="1">
      <alignment horizontal="center" vertical="center"/>
    </xf>
    <xf numFmtId="1" fontId="64" fillId="14" borderId="8" xfId="0" applyNumberFormat="1" applyFont="1" applyFill="1" applyBorder="1" applyAlignment="1" applyProtection="1">
      <alignment horizontal="center" vertical="center"/>
    </xf>
    <xf numFmtId="1" fontId="62" fillId="12" borderId="10" xfId="0" applyNumberFormat="1" applyFont="1" applyFill="1" applyBorder="1" applyAlignment="1" applyProtection="1">
      <alignment horizontal="center" vertical="center"/>
    </xf>
    <xf numFmtId="0" fontId="15" fillId="0" borderId="1" xfId="0" applyFont="1" applyBorder="1"/>
    <xf numFmtId="1" fontId="67" fillId="12" borderId="8" xfId="0" applyNumberFormat="1" applyFont="1" applyFill="1" applyBorder="1" applyAlignment="1" applyProtection="1">
      <alignment horizontal="center" vertical="center"/>
    </xf>
    <xf numFmtId="1" fontId="67" fillId="4" borderId="8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18" fillId="6" borderId="1" xfId="0" applyNumberFormat="1" applyFont="1" applyFill="1" applyBorder="1" applyAlignment="1" applyProtection="1">
      <alignment horizontal="center" vertical="center"/>
    </xf>
    <xf numFmtId="1" fontId="62" fillId="12" borderId="1" xfId="0" applyNumberFormat="1" applyFont="1" applyFill="1" applyBorder="1" applyAlignment="1" applyProtection="1">
      <alignment horizontal="center" vertical="center"/>
    </xf>
    <xf numFmtId="1" fontId="62" fillId="12" borderId="7" xfId="0" applyNumberFormat="1" applyFont="1" applyFill="1" applyBorder="1" applyAlignment="1" applyProtection="1">
      <alignment horizontal="center" vertical="center"/>
    </xf>
    <xf numFmtId="1" fontId="62" fillId="4" borderId="8" xfId="0" applyNumberFormat="1" applyFont="1" applyFill="1" applyBorder="1" applyAlignment="1" applyProtection="1">
      <alignment horizontal="center" vertical="center"/>
    </xf>
    <xf numFmtId="0" fontId="56" fillId="0" borderId="1" xfId="0" applyFont="1" applyBorder="1"/>
    <xf numFmtId="0" fontId="68" fillId="5" borderId="1" xfId="0" applyFont="1" applyFill="1" applyBorder="1" applyAlignment="1" applyProtection="1">
      <alignment horizontal="left" vertical="center"/>
    </xf>
    <xf numFmtId="0" fontId="68" fillId="0" borderId="1" xfId="0" applyFont="1" applyBorder="1" applyAlignment="1">
      <alignment horizontal="left"/>
    </xf>
    <xf numFmtId="0" fontId="48" fillId="15" borderId="1" xfId="0" applyFont="1" applyFill="1" applyBorder="1" applyAlignment="1" applyProtection="1">
      <alignment horizontal="left" vertical="center"/>
    </xf>
    <xf numFmtId="0" fontId="18" fillId="15" borderId="2" xfId="0" applyFont="1" applyFill="1" applyBorder="1" applyAlignment="1" applyProtection="1">
      <alignment horizontal="center" vertical="center"/>
    </xf>
    <xf numFmtId="0" fontId="18" fillId="15" borderId="1" xfId="0" applyFont="1" applyFill="1" applyBorder="1" applyAlignment="1" applyProtection="1">
      <alignment horizontal="center" vertical="center"/>
    </xf>
    <xf numFmtId="2" fontId="35" fillId="23" borderId="7" xfId="0" applyNumberFormat="1" applyFont="1" applyFill="1" applyBorder="1" applyAlignment="1" applyProtection="1">
      <alignment horizontal="center" vertical="center"/>
    </xf>
    <xf numFmtId="1" fontId="64" fillId="23" borderId="8" xfId="0" applyNumberFormat="1" applyFont="1" applyFill="1" applyBorder="1" applyAlignment="1" applyProtection="1">
      <alignment horizontal="center" vertical="center"/>
    </xf>
    <xf numFmtId="1" fontId="63" fillId="15" borderId="8" xfId="0" applyNumberFormat="1" applyFont="1" applyFill="1" applyBorder="1" applyAlignment="1" applyProtection="1">
      <alignment horizontal="center" vertical="center"/>
    </xf>
    <xf numFmtId="1" fontId="63" fillId="24" borderId="8" xfId="0" applyNumberFormat="1" applyFont="1" applyFill="1" applyBorder="1" applyAlignment="1" applyProtection="1">
      <alignment horizontal="center" vertical="center"/>
    </xf>
    <xf numFmtId="1" fontId="63" fillId="23" borderId="8" xfId="0" applyNumberFormat="1" applyFont="1" applyFill="1" applyBorder="1" applyAlignment="1" applyProtection="1">
      <alignment horizontal="center" vertical="center"/>
    </xf>
    <xf numFmtId="1" fontId="35" fillId="23" borderId="8" xfId="0" applyNumberFormat="1" applyFont="1" applyFill="1" applyBorder="1" applyAlignment="1" applyProtection="1">
      <alignment horizontal="center" vertical="center"/>
    </xf>
    <xf numFmtId="164" fontId="64" fillId="24" borderId="8" xfId="0" applyNumberFormat="1" applyFont="1" applyFill="1" applyBorder="1" applyAlignment="1" applyProtection="1">
      <alignment horizontal="center" vertical="center"/>
    </xf>
    <xf numFmtId="2" fontId="35" fillId="15" borderId="8" xfId="0" applyNumberFormat="1" applyFont="1" applyFill="1" applyBorder="1" applyAlignment="1" applyProtection="1">
      <alignment horizontal="center" vertical="center"/>
    </xf>
    <xf numFmtId="1" fontId="64" fillId="15" borderId="8" xfId="0" applyNumberFormat="1" applyFont="1" applyFill="1" applyBorder="1" applyAlignment="1" applyProtection="1">
      <alignment horizontal="center" vertical="center"/>
    </xf>
    <xf numFmtId="0" fontId="48" fillId="15" borderId="1" xfId="0" applyFont="1" applyFill="1" applyBorder="1" applyAlignment="1">
      <alignment horizontal="left"/>
    </xf>
    <xf numFmtId="0" fontId="43" fillId="15" borderId="1" xfId="0" applyFont="1" applyFill="1" applyBorder="1" applyAlignment="1">
      <alignment horizontal="left"/>
    </xf>
    <xf numFmtId="0" fontId="69" fillId="15" borderId="2" xfId="0" applyFont="1" applyFill="1" applyBorder="1" applyAlignment="1">
      <alignment horizontal="center"/>
    </xf>
    <xf numFmtId="0" fontId="48" fillId="15" borderId="1" xfId="0" applyFont="1" applyFill="1" applyBorder="1" applyAlignment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62" fillId="5" borderId="3" xfId="0" applyFont="1" applyFill="1" applyBorder="1" applyAlignment="1" applyProtection="1">
      <alignment horizontal="left" vertical="center"/>
    </xf>
    <xf numFmtId="1" fontId="67" fillId="5" borderId="1" xfId="0" applyNumberFormat="1" applyFont="1" applyFill="1" applyBorder="1" applyAlignment="1" applyProtection="1">
      <alignment horizontal="center" vertical="center"/>
    </xf>
    <xf numFmtId="1" fontId="67" fillId="5" borderId="7" xfId="0" applyNumberFormat="1" applyFont="1" applyFill="1" applyBorder="1" applyAlignment="1" applyProtection="1">
      <alignment horizontal="center" vertical="center"/>
    </xf>
    <xf numFmtId="1" fontId="67" fillId="5" borderId="8" xfId="0" applyNumberFormat="1" applyFont="1" applyFill="1" applyBorder="1" applyAlignment="1" applyProtection="1">
      <alignment horizontal="center" vertical="center"/>
    </xf>
    <xf numFmtId="1" fontId="64" fillId="7" borderId="8" xfId="0" applyNumberFormat="1" applyFont="1" applyFill="1" applyBorder="1" applyAlignment="1" applyProtection="1">
      <alignment horizontal="center" vertical="center"/>
    </xf>
    <xf numFmtId="1" fontId="63" fillId="7" borderId="8" xfId="0" applyNumberFormat="1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2" fontId="18" fillId="6" borderId="15" xfId="0" applyNumberFormat="1" applyFont="1" applyFill="1" applyBorder="1" applyAlignment="1" applyProtection="1">
      <alignment horizontal="center" vertical="center"/>
    </xf>
    <xf numFmtId="1" fontId="67" fillId="12" borderId="15" xfId="0" applyNumberFormat="1" applyFont="1" applyFill="1" applyBorder="1" applyAlignment="1" applyProtection="1">
      <alignment horizontal="center" vertical="center"/>
    </xf>
    <xf numFmtId="1" fontId="67" fillId="12" borderId="13" xfId="0" applyNumberFormat="1" applyFont="1" applyFill="1" applyBorder="1" applyAlignment="1" applyProtection="1">
      <alignment horizontal="center" vertical="center"/>
    </xf>
    <xf numFmtId="1" fontId="63" fillId="8" borderId="13" xfId="0" applyNumberFormat="1" applyFont="1" applyFill="1" applyBorder="1" applyAlignment="1" applyProtection="1">
      <alignment horizontal="center" vertical="center"/>
    </xf>
    <xf numFmtId="1" fontId="64" fillId="13" borderId="13" xfId="0" applyNumberFormat="1" applyFont="1" applyFill="1" applyBorder="1" applyAlignment="1" applyProtection="1">
      <alignment horizontal="center" vertical="center"/>
    </xf>
    <xf numFmtId="1" fontId="63" fillId="13" borderId="13" xfId="0" applyNumberFormat="1" applyFont="1" applyFill="1" applyBorder="1" applyAlignment="1" applyProtection="1">
      <alignment horizontal="center" vertical="center"/>
    </xf>
    <xf numFmtId="1" fontId="18" fillId="6" borderId="13" xfId="0" applyNumberFormat="1" applyFont="1" applyFill="1" applyBorder="1" applyAlignment="1" applyProtection="1">
      <alignment horizontal="center" vertical="center"/>
    </xf>
    <xf numFmtId="164" fontId="63" fillId="8" borderId="13" xfId="0" applyNumberFormat="1" applyFont="1" applyFill="1" applyBorder="1" applyAlignment="1" applyProtection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</xf>
    <xf numFmtId="0" fontId="70" fillId="0" borderId="2" xfId="0" applyFont="1" applyBorder="1" applyAlignment="1">
      <alignment horizontal="center" vertical="center"/>
    </xf>
    <xf numFmtId="2" fontId="70" fillId="10" borderId="11" xfId="0" applyNumberFormat="1" applyFont="1" applyFill="1" applyBorder="1" applyAlignment="1">
      <alignment horizontal="center" vertical="center"/>
    </xf>
    <xf numFmtId="1" fontId="62" fillId="19" borderId="11" xfId="0" applyNumberFormat="1" applyFont="1" applyFill="1" applyBorder="1" applyAlignment="1">
      <alignment horizontal="center" vertical="center"/>
    </xf>
    <xf numFmtId="1" fontId="62" fillId="22" borderId="11" xfId="0" applyNumberFormat="1" applyFont="1" applyFill="1" applyBorder="1" applyAlignment="1">
      <alignment horizontal="center" vertical="center"/>
    </xf>
    <xf numFmtId="1" fontId="71" fillId="11" borderId="11" xfId="0" applyNumberFormat="1" applyFont="1" applyFill="1" applyBorder="1" applyAlignment="1">
      <alignment horizontal="center" vertical="center"/>
    </xf>
    <xf numFmtId="1" fontId="64" fillId="20" borderId="11" xfId="0" applyNumberFormat="1" applyFont="1" applyFill="1" applyBorder="1" applyAlignment="1">
      <alignment horizontal="center" vertical="center"/>
    </xf>
    <xf numFmtId="1" fontId="71" fillId="20" borderId="11" xfId="0" applyNumberFormat="1" applyFont="1" applyFill="1" applyBorder="1" applyAlignment="1">
      <alignment horizontal="center" vertical="center"/>
    </xf>
    <xf numFmtId="1" fontId="71" fillId="21" borderId="11" xfId="0" applyNumberFormat="1" applyFont="1" applyFill="1" applyBorder="1" applyAlignment="1">
      <alignment horizontal="center" vertical="center"/>
    </xf>
    <xf numFmtId="1" fontId="70" fillId="10" borderId="11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2" fontId="18" fillId="6" borderId="13" xfId="0" applyNumberFormat="1" applyFont="1" applyFill="1" applyBorder="1" applyAlignment="1" applyProtection="1">
      <alignment horizontal="center" vertical="center"/>
    </xf>
    <xf numFmtId="1" fontId="62" fillId="12" borderId="13" xfId="0" applyNumberFormat="1" applyFont="1" applyFill="1" applyBorder="1" applyAlignment="1" applyProtection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2" fontId="70" fillId="10" borderId="15" xfId="0" applyNumberFormat="1" applyFont="1" applyFill="1" applyBorder="1" applyAlignment="1">
      <alignment horizontal="center" vertical="center"/>
    </xf>
    <xf numFmtId="1" fontId="62" fillId="19" borderId="15" xfId="0" applyNumberFormat="1" applyFont="1" applyFill="1" applyBorder="1" applyAlignment="1">
      <alignment horizontal="center" vertical="center"/>
    </xf>
    <xf numFmtId="1" fontId="62" fillId="19" borderId="13" xfId="0" applyNumberFormat="1" applyFont="1" applyFill="1" applyBorder="1" applyAlignment="1">
      <alignment horizontal="center" vertical="center"/>
    </xf>
    <xf numFmtId="1" fontId="62" fillId="22" borderId="13" xfId="0" applyNumberFormat="1" applyFont="1" applyFill="1" applyBorder="1" applyAlignment="1">
      <alignment horizontal="center" vertical="center"/>
    </xf>
    <xf numFmtId="1" fontId="71" fillId="11" borderId="13" xfId="0" applyNumberFormat="1" applyFont="1" applyFill="1" applyBorder="1" applyAlignment="1">
      <alignment horizontal="center" vertical="center"/>
    </xf>
    <xf numFmtId="1" fontId="64" fillId="20" borderId="13" xfId="0" applyNumberFormat="1" applyFont="1" applyFill="1" applyBorder="1" applyAlignment="1">
      <alignment horizontal="center" vertical="center"/>
    </xf>
    <xf numFmtId="1" fontId="71" fillId="21" borderId="13" xfId="0" applyNumberFormat="1" applyFont="1" applyFill="1" applyBorder="1" applyAlignment="1">
      <alignment horizontal="center" vertical="center"/>
    </xf>
    <xf numFmtId="1" fontId="71" fillId="20" borderId="13" xfId="0" applyNumberFormat="1" applyFont="1" applyFill="1" applyBorder="1" applyAlignment="1">
      <alignment horizontal="center" vertical="center"/>
    </xf>
    <xf numFmtId="1" fontId="70" fillId="10" borderId="13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2" fontId="70" fillId="10" borderId="1" xfId="0" applyNumberFormat="1" applyFont="1" applyFill="1" applyBorder="1" applyAlignment="1">
      <alignment horizontal="center" vertical="center"/>
    </xf>
    <xf numFmtId="1" fontId="72" fillId="19" borderId="1" xfId="0" applyNumberFormat="1" applyFont="1" applyFill="1" applyBorder="1" applyAlignment="1">
      <alignment horizontal="center" vertical="center"/>
    </xf>
    <xf numFmtId="1" fontId="72" fillId="19" borderId="13" xfId="0" applyNumberFormat="1" applyFont="1" applyFill="1" applyBorder="1" applyAlignment="1">
      <alignment horizontal="center" vertical="center"/>
    </xf>
    <xf numFmtId="1" fontId="62" fillId="19" borderId="1" xfId="0" applyNumberFormat="1" applyFont="1" applyFill="1" applyBorder="1" applyAlignment="1">
      <alignment horizontal="center" vertical="center"/>
    </xf>
    <xf numFmtId="1" fontId="71" fillId="11" borderId="2" xfId="0" applyNumberFormat="1" applyFont="1" applyFill="1" applyBorder="1" applyAlignment="1">
      <alignment horizontal="center" vertical="center"/>
    </xf>
    <xf numFmtId="1" fontId="64" fillId="20" borderId="1" xfId="0" applyNumberFormat="1" applyFont="1" applyFill="1" applyBorder="1" applyAlignment="1">
      <alignment horizontal="center" vertical="center"/>
    </xf>
    <xf numFmtId="1" fontId="71" fillId="20" borderId="1" xfId="0" applyNumberFormat="1" applyFont="1" applyFill="1" applyBorder="1" applyAlignment="1">
      <alignment horizontal="center" vertical="center"/>
    </xf>
    <xf numFmtId="1" fontId="71" fillId="21" borderId="1" xfId="0" applyNumberFormat="1" applyFont="1" applyFill="1" applyBorder="1" applyAlignment="1">
      <alignment horizontal="center" vertical="center"/>
    </xf>
    <xf numFmtId="1" fontId="71" fillId="11" borderId="1" xfId="0" applyNumberFormat="1" applyFont="1" applyFill="1" applyBorder="1" applyAlignment="1">
      <alignment horizontal="center" vertical="center"/>
    </xf>
    <xf numFmtId="1" fontId="70" fillId="10" borderId="1" xfId="0" applyNumberFormat="1" applyFont="1" applyFill="1" applyBorder="1" applyAlignment="1">
      <alignment horizontal="center" vertical="center"/>
    </xf>
    <xf numFmtId="0" fontId="35" fillId="5" borderId="16" xfId="0" applyFont="1" applyFill="1" applyBorder="1" applyAlignment="1">
      <alignment horizontal="center" vertical="center"/>
    </xf>
    <xf numFmtId="0" fontId="70" fillId="5" borderId="16" xfId="0" applyFont="1" applyFill="1" applyBorder="1" applyAlignment="1">
      <alignment horizontal="center" vertical="center"/>
    </xf>
    <xf numFmtId="2" fontId="70" fillId="18" borderId="17" xfId="0" applyNumberFormat="1" applyFont="1" applyFill="1" applyBorder="1" applyAlignment="1">
      <alignment horizontal="center" vertical="center"/>
    </xf>
    <xf numFmtId="1" fontId="62" fillId="19" borderId="17" xfId="0" applyNumberFormat="1" applyFont="1" applyFill="1" applyBorder="1" applyAlignment="1">
      <alignment horizontal="center" vertical="center"/>
    </xf>
    <xf numFmtId="1" fontId="71" fillId="16" borderId="13" xfId="0" applyNumberFormat="1" applyFont="1" applyFill="1" applyBorder="1" applyAlignment="1">
      <alignment horizontal="center" vertical="center"/>
    </xf>
    <xf numFmtId="1" fontId="70" fillId="18" borderId="13" xfId="0" applyNumberFormat="1" applyFont="1" applyFill="1" applyBorder="1" applyAlignment="1">
      <alignment horizontal="center" vertical="center"/>
    </xf>
    <xf numFmtId="0" fontId="48" fillId="0" borderId="3" xfId="0" applyFont="1" applyBorder="1"/>
    <xf numFmtId="0" fontId="35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2" fontId="70" fillId="10" borderId="17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" fontId="72" fillId="19" borderId="11" xfId="0" applyNumberFormat="1" applyFont="1" applyFill="1" applyBorder="1" applyAlignment="1">
      <alignment horizontal="center" vertical="center"/>
    </xf>
    <xf numFmtId="1" fontId="72" fillId="22" borderId="13" xfId="0" applyNumberFormat="1" applyFont="1" applyFill="1" applyBorder="1" applyAlignment="1">
      <alignment horizontal="center" vertical="center"/>
    </xf>
    <xf numFmtId="0" fontId="48" fillId="17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70" fillId="5" borderId="1" xfId="0" applyFont="1" applyFill="1" applyBorder="1" applyAlignment="1">
      <alignment horizontal="center" vertical="center"/>
    </xf>
    <xf numFmtId="2" fontId="70" fillId="18" borderId="1" xfId="0" applyNumberFormat="1" applyFont="1" applyFill="1" applyBorder="1" applyAlignment="1">
      <alignment horizontal="center" vertical="center"/>
    </xf>
    <xf numFmtId="1" fontId="62" fillId="19" borderId="7" xfId="0" applyNumberFormat="1" applyFont="1" applyFill="1" applyBorder="1" applyAlignment="1">
      <alignment horizontal="center" vertical="center"/>
    </xf>
    <xf numFmtId="1" fontId="62" fillId="19" borderId="8" xfId="0" applyNumberFormat="1" applyFont="1" applyFill="1" applyBorder="1" applyAlignment="1">
      <alignment horizontal="center" vertical="center"/>
    </xf>
    <xf numFmtId="1" fontId="71" fillId="16" borderId="8" xfId="0" applyNumberFormat="1" applyFont="1" applyFill="1" applyBorder="1" applyAlignment="1">
      <alignment horizontal="center" vertical="center"/>
    </xf>
    <xf numFmtId="1" fontId="64" fillId="20" borderId="10" xfId="0" applyNumberFormat="1" applyFont="1" applyFill="1" applyBorder="1" applyAlignment="1">
      <alignment horizontal="center" vertical="center"/>
    </xf>
    <xf numFmtId="1" fontId="71" fillId="21" borderId="10" xfId="0" applyNumberFormat="1" applyFont="1" applyFill="1" applyBorder="1" applyAlignment="1">
      <alignment horizontal="center" vertical="center"/>
    </xf>
    <xf numFmtId="1" fontId="70" fillId="18" borderId="8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1" fontId="71" fillId="11" borderId="18" xfId="0" applyNumberFormat="1" applyFont="1" applyFill="1" applyBorder="1" applyAlignment="1">
      <alignment horizontal="center" vertical="center"/>
    </xf>
    <xf numFmtId="1" fontId="62" fillId="22" borderId="1" xfId="0" applyNumberFormat="1" applyFont="1" applyFill="1" applyBorder="1" applyAlignment="1">
      <alignment horizontal="center" vertical="center"/>
    </xf>
    <xf numFmtId="1" fontId="72" fillId="22" borderId="17" xfId="0" applyNumberFormat="1" applyFont="1" applyFill="1" applyBorder="1" applyAlignment="1">
      <alignment horizontal="center" vertical="center"/>
    </xf>
    <xf numFmtId="1" fontId="72" fillId="19" borderId="15" xfId="0" applyNumberFormat="1" applyFont="1" applyFill="1" applyBorder="1" applyAlignment="1">
      <alignment horizontal="center" vertical="center"/>
    </xf>
    <xf numFmtId="1" fontId="71" fillId="11" borderId="19" xfId="0" applyNumberFormat="1" applyFont="1" applyFill="1" applyBorder="1" applyAlignment="1">
      <alignment horizontal="center" vertical="center"/>
    </xf>
    <xf numFmtId="1" fontId="64" fillId="21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2" fontId="70" fillId="0" borderId="1" xfId="0" applyNumberFormat="1" applyFont="1" applyFill="1" applyBorder="1" applyAlignment="1">
      <alignment horizontal="center" vertical="center"/>
    </xf>
    <xf numFmtId="1" fontId="71" fillId="16" borderId="19" xfId="0" applyNumberFormat="1" applyFont="1" applyFill="1" applyBorder="1" applyAlignment="1">
      <alignment horizontal="center" vertical="center"/>
    </xf>
    <xf numFmtId="0" fontId="48" fillId="0" borderId="1" xfId="0" applyFont="1" applyFill="1" applyBorder="1"/>
    <xf numFmtId="0" fontId="1" fillId="0" borderId="12" xfId="0" applyFont="1" applyBorder="1" applyAlignment="1">
      <alignment horizontal="center"/>
    </xf>
    <xf numFmtId="0" fontId="48" fillId="0" borderId="0" xfId="0" applyFont="1" applyBorder="1"/>
    <xf numFmtId="2" fontId="73" fillId="0" borderId="8" xfId="0" applyNumberFormat="1" applyFont="1" applyFill="1" applyBorder="1" applyAlignment="1" applyProtection="1">
      <alignment horizontal="center" vertical="center"/>
    </xf>
    <xf numFmtId="2" fontId="73" fillId="0" borderId="13" xfId="0" applyNumberFormat="1" applyFont="1" applyFill="1" applyBorder="1" applyAlignment="1" applyProtection="1">
      <alignment horizontal="center" vertical="center"/>
    </xf>
    <xf numFmtId="2" fontId="52" fillId="5" borderId="13" xfId="0" applyNumberFormat="1" applyFont="1" applyFill="1" applyBorder="1" applyAlignment="1" applyProtection="1">
      <alignment horizontal="center"/>
    </xf>
    <xf numFmtId="2" fontId="52" fillId="5" borderId="8" xfId="0" applyNumberFormat="1" applyFont="1" applyFill="1" applyBorder="1" applyAlignment="1" applyProtection="1">
      <alignment horizontal="center"/>
    </xf>
    <xf numFmtId="2" fontId="52" fillId="0" borderId="1" xfId="0" applyNumberFormat="1" applyFont="1" applyFill="1" applyBorder="1" applyAlignment="1" applyProtection="1">
      <alignment horizontal="center"/>
    </xf>
    <xf numFmtId="0" fontId="73" fillId="0" borderId="1" xfId="0" applyFont="1" applyFill="1" applyBorder="1" applyAlignment="1" applyProtection="1">
      <alignment horizontal="center" vertical="center"/>
    </xf>
    <xf numFmtId="0" fontId="52" fillId="0" borderId="1" xfId="0" applyFont="1" applyFill="1" applyBorder="1" applyAlignment="1" applyProtection="1">
      <alignment horizontal="center" vertical="center"/>
    </xf>
    <xf numFmtId="2" fontId="73" fillId="6" borderId="7" xfId="0" applyNumberFormat="1" applyFont="1" applyFill="1" applyBorder="1" applyAlignment="1" applyProtection="1">
      <alignment horizontal="center" vertical="center"/>
    </xf>
    <xf numFmtId="1" fontId="73" fillId="6" borderId="8" xfId="0" applyNumberFormat="1" applyFont="1" applyFill="1" applyBorder="1" applyAlignment="1" applyProtection="1">
      <alignment horizontal="center" vertical="center"/>
    </xf>
    <xf numFmtId="0" fontId="52" fillId="0" borderId="3" xfId="0" applyFont="1" applyFill="1" applyBorder="1" applyAlignment="1" applyProtection="1">
      <alignment horizontal="center" vertical="center"/>
    </xf>
    <xf numFmtId="0" fontId="73" fillId="0" borderId="3" xfId="0" applyFont="1" applyFill="1" applyBorder="1" applyAlignment="1" applyProtection="1">
      <alignment horizontal="center" vertical="center"/>
    </xf>
    <xf numFmtId="2" fontId="73" fillId="6" borderId="9" xfId="0" applyNumberFormat="1" applyFont="1" applyFill="1" applyBorder="1" applyAlignment="1" applyProtection="1">
      <alignment horizontal="center" vertical="center"/>
    </xf>
    <xf numFmtId="0" fontId="73" fillId="0" borderId="1" xfId="0" applyFont="1" applyBorder="1" applyAlignment="1">
      <alignment horizontal="center" vertical="center"/>
    </xf>
    <xf numFmtId="2" fontId="73" fillId="6" borderId="1" xfId="0" applyNumberFormat="1" applyFont="1" applyFill="1" applyBorder="1" applyAlignment="1" applyProtection="1">
      <alignment horizontal="center" vertical="center"/>
    </xf>
    <xf numFmtId="0" fontId="52" fillId="0" borderId="1" xfId="0" applyFont="1" applyBorder="1"/>
    <xf numFmtId="0" fontId="52" fillId="0" borderId="1" xfId="0" applyFont="1" applyBorder="1" applyAlignment="1">
      <alignment horizontal="center"/>
    </xf>
    <xf numFmtId="2" fontId="52" fillId="0" borderId="1" xfId="0" applyNumberFormat="1" applyFont="1" applyBorder="1" applyAlignment="1">
      <alignment horizontal="center" vertical="center" wrapText="1"/>
    </xf>
    <xf numFmtId="1" fontId="52" fillId="0" borderId="1" xfId="0" applyNumberFormat="1" applyFont="1" applyFill="1" applyBorder="1" applyAlignment="1" applyProtection="1">
      <alignment horizontal="center"/>
    </xf>
    <xf numFmtId="1" fontId="74" fillId="4" borderId="1" xfId="0" applyNumberFormat="1" applyFont="1" applyFill="1" applyBorder="1" applyAlignment="1" applyProtection="1">
      <alignment horizontal="center"/>
    </xf>
    <xf numFmtId="0" fontId="52" fillId="0" borderId="1" xfId="0" applyFont="1" applyBorder="1" applyAlignment="1">
      <alignment horizontal="left"/>
    </xf>
    <xf numFmtId="0" fontId="75" fillId="0" borderId="1" xfId="0" applyFont="1" applyBorder="1"/>
    <xf numFmtId="0" fontId="75" fillId="0" borderId="1" xfId="0" applyFont="1" applyBorder="1" applyAlignment="1">
      <alignment horizontal="center"/>
    </xf>
    <xf numFmtId="0" fontId="76" fillId="0" borderId="1" xfId="0" applyFont="1" applyBorder="1"/>
    <xf numFmtId="0" fontId="73" fillId="0" borderId="12" xfId="0" applyFont="1" applyFill="1" applyBorder="1" applyAlignment="1" applyProtection="1">
      <alignment horizontal="center" vertical="center"/>
    </xf>
    <xf numFmtId="0" fontId="52" fillId="0" borderId="14" xfId="0" applyFont="1" applyFill="1" applyBorder="1" applyAlignment="1" applyProtection="1">
      <alignment horizontal="center" vertical="center"/>
    </xf>
    <xf numFmtId="0" fontId="73" fillId="0" borderId="14" xfId="0" applyFont="1" applyFill="1" applyBorder="1" applyAlignment="1" applyProtection="1">
      <alignment horizontal="center" vertical="center"/>
    </xf>
    <xf numFmtId="2" fontId="73" fillId="6" borderId="15" xfId="0" applyNumberFormat="1" applyFont="1" applyFill="1" applyBorder="1" applyAlignment="1" applyProtection="1">
      <alignment horizontal="center" vertical="center"/>
    </xf>
    <xf numFmtId="1" fontId="73" fillId="6" borderId="13" xfId="0" applyNumberFormat="1" applyFont="1" applyFill="1" applyBorder="1" applyAlignment="1" applyProtection="1">
      <alignment horizontal="center" vertical="center"/>
    </xf>
    <xf numFmtId="0" fontId="52" fillId="9" borderId="1" xfId="0" applyFont="1" applyFill="1" applyBorder="1" applyAlignment="1">
      <alignment horizontal="left" vertical="center"/>
    </xf>
    <xf numFmtId="0" fontId="75" fillId="0" borderId="1" xfId="0" applyFont="1" applyBorder="1" applyAlignment="1">
      <alignment horizontal="left"/>
    </xf>
    <xf numFmtId="1" fontId="42" fillId="10" borderId="13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2" fontId="42" fillId="10" borderId="1" xfId="0" applyNumberFormat="1" applyFont="1" applyFill="1" applyBorder="1" applyAlignment="1">
      <alignment horizontal="center" vertical="center"/>
    </xf>
    <xf numFmtId="1" fontId="42" fillId="10" borderId="1" xfId="0" applyNumberFormat="1" applyFont="1" applyFill="1" applyBorder="1" applyAlignment="1">
      <alignment horizontal="center" vertical="center"/>
    </xf>
    <xf numFmtId="0" fontId="52" fillId="17" borderId="1" xfId="0" applyFont="1" applyFill="1" applyBorder="1" applyAlignment="1">
      <alignment horizontal="left" vertical="center"/>
    </xf>
    <xf numFmtId="0" fontId="52" fillId="0" borderId="3" xfId="0" applyFont="1" applyBorder="1"/>
    <xf numFmtId="0" fontId="42" fillId="0" borderId="16" xfId="0" applyFont="1" applyBorder="1" applyAlignment="1">
      <alignment horizontal="center" vertical="center"/>
    </xf>
    <xf numFmtId="2" fontId="42" fillId="10" borderId="17" xfId="0" applyNumberFormat="1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2" fontId="42" fillId="18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2" fontId="42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/>
    <xf numFmtId="0" fontId="52" fillId="0" borderId="12" xfId="0" applyFont="1" applyBorder="1" applyAlignment="1">
      <alignment horizontal="center"/>
    </xf>
    <xf numFmtId="1" fontId="52" fillId="0" borderId="13" xfId="0" applyNumberFormat="1" applyFont="1" applyFill="1" applyBorder="1" applyAlignment="1" applyProtection="1">
      <alignment horizontal="center"/>
    </xf>
    <xf numFmtId="0" fontId="52" fillId="0" borderId="3" xfId="0" applyFont="1" applyBorder="1" applyAlignment="1">
      <alignment horizontal="center"/>
    </xf>
    <xf numFmtId="2" fontId="52" fillId="0" borderId="9" xfId="0" applyNumberFormat="1" applyFont="1" applyBorder="1" applyAlignment="1">
      <alignment horizontal="center" vertical="center" wrapText="1"/>
    </xf>
    <xf numFmtId="1" fontId="52" fillId="0" borderId="8" xfId="0" applyNumberFormat="1" applyFont="1" applyFill="1" applyBorder="1" applyAlignment="1" applyProtection="1">
      <alignment horizontal="center"/>
    </xf>
    <xf numFmtId="0" fontId="52" fillId="5" borderId="1" xfId="0" applyFont="1" applyFill="1" applyBorder="1"/>
    <xf numFmtId="0" fontId="52" fillId="0" borderId="0" xfId="0" applyFont="1" applyBorder="1"/>
    <xf numFmtId="1" fontId="52" fillId="12" borderId="8" xfId="0" applyNumberFormat="1" applyFont="1" applyFill="1" applyBorder="1" applyAlignment="1" applyProtection="1">
      <alignment horizontal="center" vertical="center"/>
    </xf>
    <xf numFmtId="1" fontId="73" fillId="8" borderId="8" xfId="0" applyNumberFormat="1" applyFont="1" applyFill="1" applyBorder="1" applyAlignment="1" applyProtection="1">
      <alignment horizontal="center" vertical="center"/>
    </xf>
    <xf numFmtId="1" fontId="52" fillId="13" borderId="8" xfId="0" applyNumberFormat="1" applyFont="1" applyFill="1" applyBorder="1" applyAlignment="1" applyProtection="1">
      <alignment horizontal="center" vertical="center"/>
    </xf>
    <xf numFmtId="1" fontId="73" fillId="13" borderId="8" xfId="0" applyNumberFormat="1" applyFont="1" applyFill="1" applyBorder="1" applyAlignment="1" applyProtection="1">
      <alignment horizontal="center" vertical="center"/>
    </xf>
    <xf numFmtId="164" fontId="73" fillId="8" borderId="8" xfId="0" applyNumberFormat="1" applyFont="1" applyFill="1" applyBorder="1" applyAlignment="1" applyProtection="1">
      <alignment horizontal="center" vertical="center"/>
    </xf>
    <xf numFmtId="1" fontId="73" fillId="14" borderId="8" xfId="0" applyNumberFormat="1" applyFont="1" applyFill="1" applyBorder="1" applyAlignment="1" applyProtection="1">
      <alignment horizontal="center" vertical="center"/>
    </xf>
    <xf numFmtId="1" fontId="52" fillId="14" borderId="8" xfId="0" applyNumberFormat="1" applyFont="1" applyFill="1" applyBorder="1" applyAlignment="1" applyProtection="1">
      <alignment horizontal="center" vertical="center"/>
    </xf>
    <xf numFmtId="1" fontId="52" fillId="12" borderId="10" xfId="0" applyNumberFormat="1" applyFont="1" applyFill="1" applyBorder="1" applyAlignment="1" applyProtection="1">
      <alignment horizontal="center" vertical="center"/>
    </xf>
    <xf numFmtId="1" fontId="74" fillId="12" borderId="8" xfId="0" applyNumberFormat="1" applyFont="1" applyFill="1" applyBorder="1" applyAlignment="1" applyProtection="1">
      <alignment horizontal="center" vertical="center"/>
    </xf>
    <xf numFmtId="1" fontId="52" fillId="12" borderId="1" xfId="0" applyNumberFormat="1" applyFont="1" applyFill="1" applyBorder="1" applyAlignment="1" applyProtection="1">
      <alignment horizontal="center" vertical="center"/>
    </xf>
    <xf numFmtId="1" fontId="52" fillId="12" borderId="7" xfId="0" applyNumberFormat="1" applyFont="1" applyFill="1" applyBorder="1" applyAlignment="1" applyProtection="1">
      <alignment horizontal="center" vertical="center"/>
    </xf>
    <xf numFmtId="1" fontId="52" fillId="4" borderId="8" xfId="0" applyNumberFormat="1" applyFont="1" applyFill="1" applyBorder="1" applyAlignment="1" applyProtection="1">
      <alignment horizontal="center" vertical="center"/>
    </xf>
    <xf numFmtId="1" fontId="52" fillId="3" borderId="2" xfId="0" applyNumberFormat="1" applyFont="1" applyFill="1" applyBorder="1" applyAlignment="1" applyProtection="1">
      <alignment horizontal="center" vertical="center"/>
    </xf>
    <xf numFmtId="1" fontId="52" fillId="3" borderId="1" xfId="0" applyNumberFormat="1" applyFont="1" applyFill="1" applyBorder="1" applyAlignment="1" applyProtection="1">
      <alignment horizontal="center" vertical="center"/>
    </xf>
    <xf numFmtId="1" fontId="74" fillId="5" borderId="1" xfId="0" applyNumberFormat="1" applyFont="1" applyFill="1" applyBorder="1" applyAlignment="1" applyProtection="1">
      <alignment horizontal="center" vertical="center"/>
    </xf>
    <xf numFmtId="1" fontId="74" fillId="5" borderId="7" xfId="0" applyNumberFormat="1" applyFont="1" applyFill="1" applyBorder="1" applyAlignment="1" applyProtection="1">
      <alignment horizontal="center" vertical="center"/>
    </xf>
    <xf numFmtId="1" fontId="74" fillId="5" borderId="8" xfId="0" applyNumberFormat="1" applyFont="1" applyFill="1" applyBorder="1" applyAlignment="1" applyProtection="1">
      <alignment horizontal="center" vertical="center"/>
    </xf>
    <xf numFmtId="1" fontId="52" fillId="7" borderId="8" xfId="0" applyNumberFormat="1" applyFont="1" applyFill="1" applyBorder="1" applyAlignment="1" applyProtection="1">
      <alignment horizontal="center" vertical="center"/>
    </xf>
    <xf numFmtId="1" fontId="73" fillId="7" borderId="8" xfId="0" applyNumberFormat="1" applyFont="1" applyFill="1" applyBorder="1" applyAlignment="1" applyProtection="1">
      <alignment horizontal="center" vertical="center"/>
    </xf>
    <xf numFmtId="1" fontId="73" fillId="8" borderId="13" xfId="0" applyNumberFormat="1" applyFont="1" applyFill="1" applyBorder="1" applyAlignment="1" applyProtection="1">
      <alignment horizontal="center" vertical="center"/>
    </xf>
    <xf numFmtId="1" fontId="52" fillId="13" borderId="13" xfId="0" applyNumberFormat="1" applyFont="1" applyFill="1" applyBorder="1" applyAlignment="1" applyProtection="1">
      <alignment horizontal="center" vertical="center"/>
    </xf>
    <xf numFmtId="1" fontId="73" fillId="13" borderId="13" xfId="0" applyNumberFormat="1" applyFont="1" applyFill="1" applyBorder="1" applyAlignment="1" applyProtection="1">
      <alignment horizontal="center" vertical="center"/>
    </xf>
    <xf numFmtId="164" fontId="73" fillId="8" borderId="13" xfId="0" applyNumberFormat="1" applyFont="1" applyFill="1" applyBorder="1" applyAlignment="1" applyProtection="1">
      <alignment horizontal="center" vertical="center"/>
    </xf>
    <xf numFmtId="1" fontId="52" fillId="12" borderId="13" xfId="0" applyNumberFormat="1" applyFont="1" applyFill="1" applyBorder="1" applyAlignment="1" applyProtection="1">
      <alignment horizontal="center" vertical="center"/>
    </xf>
    <xf numFmtId="1" fontId="42" fillId="11" borderId="13" xfId="0" applyNumberFormat="1" applyFont="1" applyFill="1" applyBorder="1" applyAlignment="1">
      <alignment horizontal="center" vertical="center"/>
    </xf>
    <xf numFmtId="1" fontId="42" fillId="19" borderId="13" xfId="0" applyNumberFormat="1" applyFont="1" applyFill="1" applyBorder="1" applyAlignment="1">
      <alignment horizontal="center" vertical="center"/>
    </xf>
    <xf numFmtId="1" fontId="52" fillId="19" borderId="1" xfId="0" applyNumberFormat="1" applyFont="1" applyFill="1" applyBorder="1" applyAlignment="1">
      <alignment horizontal="center" vertical="center"/>
    </xf>
    <xf numFmtId="1" fontId="42" fillId="11" borderId="2" xfId="0" applyNumberFormat="1" applyFont="1" applyFill="1" applyBorder="1" applyAlignment="1">
      <alignment horizontal="center" vertical="center"/>
    </xf>
    <xf numFmtId="1" fontId="52" fillId="20" borderId="1" xfId="0" applyNumberFormat="1" applyFont="1" applyFill="1" applyBorder="1" applyAlignment="1">
      <alignment horizontal="center" vertical="center"/>
    </xf>
    <xf numFmtId="1" fontId="42" fillId="20" borderId="1" xfId="0" applyNumberFormat="1" applyFont="1" applyFill="1" applyBorder="1" applyAlignment="1">
      <alignment horizontal="center" vertical="center"/>
    </xf>
    <xf numFmtId="1" fontId="42" fillId="21" borderId="1" xfId="0" applyNumberFormat="1" applyFont="1" applyFill="1" applyBorder="1" applyAlignment="1">
      <alignment horizontal="center" vertical="center"/>
    </xf>
    <xf numFmtId="1" fontId="42" fillId="11" borderId="1" xfId="0" applyNumberFormat="1" applyFont="1" applyFill="1" applyBorder="1" applyAlignment="1">
      <alignment horizontal="center" vertical="center"/>
    </xf>
    <xf numFmtId="1" fontId="52" fillId="19" borderId="8" xfId="0" applyNumberFormat="1" applyFont="1" applyFill="1" applyBorder="1" applyAlignment="1">
      <alignment horizontal="center" vertical="center"/>
    </xf>
    <xf numFmtId="1" fontId="52" fillId="22" borderId="1" xfId="0" applyNumberFormat="1" applyFont="1" applyFill="1" applyBorder="1" applyAlignment="1">
      <alignment horizontal="center" vertical="center"/>
    </xf>
    <xf numFmtId="1" fontId="42" fillId="19" borderId="15" xfId="0" applyNumberFormat="1" applyFont="1" applyFill="1" applyBorder="1" applyAlignment="1">
      <alignment horizontal="center" vertical="center"/>
    </xf>
    <xf numFmtId="1" fontId="42" fillId="11" borderId="19" xfId="0" applyNumberFormat="1" applyFont="1" applyFill="1" applyBorder="1" applyAlignment="1">
      <alignment horizontal="center" vertical="center"/>
    </xf>
    <xf numFmtId="1" fontId="74" fillId="12" borderId="1" xfId="0" applyNumberFormat="1" applyFont="1" applyFill="1" applyBorder="1" applyAlignment="1">
      <alignment horizontal="center" vertical="center"/>
    </xf>
    <xf numFmtId="1" fontId="74" fillId="12" borderId="1" xfId="0" applyNumberFormat="1" applyFont="1" applyFill="1" applyBorder="1" applyAlignment="1">
      <alignment horizontal="center"/>
    </xf>
    <xf numFmtId="1" fontId="74" fillId="12" borderId="1" xfId="0" applyNumberFormat="1" applyFont="1" applyFill="1" applyBorder="1" applyAlignment="1" applyProtection="1">
      <alignment horizontal="center"/>
    </xf>
    <xf numFmtId="1" fontId="74" fillId="12" borderId="13" xfId="0" applyNumberFormat="1" applyFont="1" applyFill="1" applyBorder="1" applyAlignment="1">
      <alignment horizontal="center" vertical="center"/>
    </xf>
    <xf numFmtId="1" fontId="52" fillId="3" borderId="13" xfId="0" applyNumberFormat="1" applyFont="1" applyFill="1" applyBorder="1" applyAlignment="1" applyProtection="1">
      <alignment horizontal="center" vertical="center"/>
    </xf>
    <xf numFmtId="1" fontId="74" fillId="12" borderId="13" xfId="0" applyNumberFormat="1" applyFont="1" applyFill="1" applyBorder="1" applyAlignment="1">
      <alignment horizontal="center"/>
    </xf>
    <xf numFmtId="1" fontId="74" fillId="12" borderId="13" xfId="0" applyNumberFormat="1" applyFont="1" applyFill="1" applyBorder="1" applyAlignment="1" applyProtection="1">
      <alignment horizontal="center"/>
    </xf>
    <xf numFmtId="1" fontId="74" fillId="12" borderId="10" xfId="0" applyNumberFormat="1" applyFont="1" applyFill="1" applyBorder="1" applyAlignment="1">
      <alignment horizontal="center" vertical="center"/>
    </xf>
    <xf numFmtId="1" fontId="74" fillId="12" borderId="8" xfId="0" applyNumberFormat="1" applyFont="1" applyFill="1" applyBorder="1" applyAlignment="1">
      <alignment horizontal="center" vertical="center"/>
    </xf>
    <xf numFmtId="1" fontId="52" fillId="3" borderId="8" xfId="0" applyNumberFormat="1" applyFont="1" applyFill="1" applyBorder="1" applyAlignment="1" applyProtection="1">
      <alignment horizontal="center" vertical="center"/>
    </xf>
    <xf numFmtId="1" fontId="74" fillId="12" borderId="8" xfId="0" applyNumberFormat="1" applyFont="1" applyFill="1" applyBorder="1" applyAlignment="1">
      <alignment horizontal="center"/>
    </xf>
    <xf numFmtId="1" fontId="74" fillId="12" borderId="8" xfId="0" applyNumberFormat="1" applyFont="1" applyFill="1" applyBorder="1" applyAlignment="1" applyProtection="1">
      <alignment horizontal="center"/>
    </xf>
    <xf numFmtId="1" fontId="74" fillId="4" borderId="8" xfId="0" applyNumberFormat="1" applyFont="1" applyFill="1" applyBorder="1" applyAlignment="1" applyProtection="1">
      <alignment horizontal="center"/>
    </xf>
    <xf numFmtId="1" fontId="74" fillId="4" borderId="1" xfId="0" applyNumberFormat="1" applyFont="1" applyFill="1" applyBorder="1" applyAlignment="1">
      <alignment horizontal="center" vertical="center"/>
    </xf>
    <xf numFmtId="1" fontId="52" fillId="12" borderId="1" xfId="0" applyNumberFormat="1" applyFont="1" applyFill="1" applyBorder="1" applyAlignment="1">
      <alignment horizontal="center"/>
    </xf>
    <xf numFmtId="0" fontId="73" fillId="0" borderId="2" xfId="0" applyFont="1" applyFill="1" applyBorder="1" applyAlignment="1" applyProtection="1">
      <alignment horizontal="center" vertical="center"/>
    </xf>
    <xf numFmtId="0" fontId="52" fillId="0" borderId="2" xfId="0" applyFont="1" applyFill="1" applyBorder="1" applyAlignment="1" applyProtection="1">
      <alignment horizontal="center" vertical="center"/>
    </xf>
    <xf numFmtId="0" fontId="52" fillId="0" borderId="16" xfId="0" applyFont="1" applyFill="1" applyBorder="1" applyAlignment="1" applyProtection="1">
      <alignment horizontal="center" vertical="center"/>
    </xf>
    <xf numFmtId="0" fontId="73" fillId="0" borderId="16" xfId="0" applyFont="1" applyFill="1" applyBorder="1" applyAlignment="1" applyProtection="1">
      <alignment horizontal="center" vertical="center"/>
    </xf>
    <xf numFmtId="0" fontId="42" fillId="0" borderId="3" xfId="0" applyFont="1" applyBorder="1" applyAlignment="1">
      <alignment horizontal="center" vertical="center"/>
    </xf>
    <xf numFmtId="2" fontId="42" fillId="10" borderId="7" xfId="0" applyNumberFormat="1" applyFont="1" applyFill="1" applyBorder="1" applyAlignment="1">
      <alignment horizontal="center" vertical="center"/>
    </xf>
    <xf numFmtId="2" fontId="73" fillId="6" borderId="11" xfId="0" applyNumberFormat="1" applyFont="1" applyFill="1" applyBorder="1" applyAlignment="1" applyProtection="1">
      <alignment horizontal="center" vertical="center"/>
    </xf>
    <xf numFmtId="2" fontId="52" fillId="0" borderId="7" xfId="0" applyNumberFormat="1" applyFont="1" applyBorder="1" applyAlignment="1">
      <alignment horizontal="center" vertical="center" wrapText="1"/>
    </xf>
    <xf numFmtId="2" fontId="73" fillId="6" borderId="17" xfId="0" applyNumberFormat="1" applyFont="1" applyFill="1" applyBorder="1" applyAlignment="1" applyProtection="1">
      <alignment horizontal="center" vertical="center"/>
    </xf>
    <xf numFmtId="2" fontId="42" fillId="10" borderId="9" xfId="0" applyNumberFormat="1" applyFont="1" applyFill="1" applyBorder="1" applyAlignment="1">
      <alignment horizontal="center" vertical="center"/>
    </xf>
    <xf numFmtId="1" fontId="52" fillId="12" borderId="11" xfId="0" applyNumberFormat="1" applyFont="1" applyFill="1" applyBorder="1" applyAlignment="1" applyProtection="1">
      <alignment horizontal="center" vertical="center"/>
    </xf>
    <xf numFmtId="1" fontId="52" fillId="12" borderId="15" xfId="0" applyNumberFormat="1" applyFont="1" applyFill="1" applyBorder="1" applyAlignment="1" applyProtection="1">
      <alignment horizontal="center" vertical="center"/>
    </xf>
    <xf numFmtId="1" fontId="52" fillId="12" borderId="17" xfId="0" applyNumberFormat="1" applyFont="1" applyFill="1" applyBorder="1" applyAlignment="1" applyProtection="1">
      <alignment horizontal="center" vertical="center"/>
    </xf>
    <xf numFmtId="1" fontId="52" fillId="4" borderId="1" xfId="0" applyNumberFormat="1" applyFont="1" applyFill="1" applyBorder="1" applyAlignment="1" applyProtection="1">
      <alignment horizontal="center" vertical="center"/>
    </xf>
    <xf numFmtId="1" fontId="52" fillId="22" borderId="8" xfId="0" applyNumberFormat="1" applyFont="1" applyFill="1" applyBorder="1" applyAlignment="1">
      <alignment horizontal="center" vertical="center"/>
    </xf>
    <xf numFmtId="1" fontId="42" fillId="11" borderId="8" xfId="0" applyNumberFormat="1" applyFont="1" applyFill="1" applyBorder="1" applyAlignment="1">
      <alignment horizontal="center" vertical="center"/>
    </xf>
    <xf numFmtId="1" fontId="73" fillId="8" borderId="18" xfId="0" applyNumberFormat="1" applyFont="1" applyFill="1" applyBorder="1" applyAlignment="1" applyProtection="1">
      <alignment horizontal="center" vertical="center"/>
    </xf>
    <xf numFmtId="1" fontId="73" fillId="8" borderId="11" xfId="0" applyNumberFormat="1" applyFont="1" applyFill="1" applyBorder="1" applyAlignment="1" applyProtection="1">
      <alignment horizontal="center" vertical="center"/>
    </xf>
    <xf numFmtId="1" fontId="73" fillId="8" borderId="2" xfId="0" applyNumberFormat="1" applyFont="1" applyFill="1" applyBorder="1" applyAlignment="1" applyProtection="1">
      <alignment horizontal="center" vertical="center"/>
    </xf>
    <xf numFmtId="1" fontId="42" fillId="16" borderId="2" xfId="0" applyNumberFormat="1" applyFont="1" applyFill="1" applyBorder="1" applyAlignment="1">
      <alignment horizontal="center" vertical="center"/>
    </xf>
    <xf numFmtId="1" fontId="52" fillId="20" borderId="8" xfId="0" applyNumberFormat="1" applyFont="1" applyFill="1" applyBorder="1" applyAlignment="1">
      <alignment horizontal="center" vertical="center"/>
    </xf>
    <xf numFmtId="1" fontId="52" fillId="13" borderId="1" xfId="0" applyNumberFormat="1" applyFont="1" applyFill="1" applyBorder="1" applyAlignment="1" applyProtection="1">
      <alignment horizontal="center" vertical="center"/>
    </xf>
    <xf numFmtId="1" fontId="52" fillId="13" borderId="11" xfId="0" applyNumberFormat="1" applyFont="1" applyFill="1" applyBorder="1" applyAlignment="1" applyProtection="1">
      <alignment horizontal="center" vertical="center"/>
    </xf>
    <xf numFmtId="1" fontId="52" fillId="13" borderId="10" xfId="0" applyNumberFormat="1" applyFont="1" applyFill="1" applyBorder="1" applyAlignment="1" applyProtection="1">
      <alignment horizontal="center" vertical="center"/>
    </xf>
    <xf numFmtId="1" fontId="42" fillId="21" borderId="8" xfId="0" applyNumberFormat="1" applyFont="1" applyFill="1" applyBorder="1" applyAlignment="1">
      <alignment horizontal="center" vertical="center"/>
    </xf>
    <xf numFmtId="1" fontId="73" fillId="13" borderId="1" xfId="0" applyNumberFormat="1" applyFont="1" applyFill="1" applyBorder="1" applyAlignment="1" applyProtection="1">
      <alignment horizontal="center" vertical="center"/>
    </xf>
    <xf numFmtId="1" fontId="73" fillId="13" borderId="11" xfId="0" applyNumberFormat="1" applyFont="1" applyFill="1" applyBorder="1" applyAlignment="1" applyProtection="1">
      <alignment horizontal="center" vertical="center"/>
    </xf>
    <xf numFmtId="1" fontId="73" fillId="14" borderId="13" xfId="0" applyNumberFormat="1" applyFont="1" applyFill="1" applyBorder="1" applyAlignment="1" applyProtection="1">
      <alignment horizontal="center" vertical="center"/>
    </xf>
    <xf numFmtId="1" fontId="73" fillId="14" borderId="10" xfId="0" applyNumberFormat="1" applyFont="1" applyFill="1" applyBorder="1" applyAlignment="1" applyProtection="1">
      <alignment horizontal="center" vertical="center"/>
    </xf>
    <xf numFmtId="1" fontId="42" fillId="20" borderId="8" xfId="0" applyNumberFormat="1" applyFont="1" applyFill="1" applyBorder="1" applyAlignment="1">
      <alignment horizontal="center" vertical="center"/>
    </xf>
    <xf numFmtId="1" fontId="73" fillId="14" borderId="1" xfId="0" applyNumberFormat="1" applyFont="1" applyFill="1" applyBorder="1" applyAlignment="1" applyProtection="1">
      <alignment horizontal="center" vertical="center"/>
    </xf>
    <xf numFmtId="1" fontId="73" fillId="13" borderId="10" xfId="0" applyNumberFormat="1" applyFont="1" applyFill="1" applyBorder="1" applyAlignment="1" applyProtection="1">
      <alignment horizontal="center" vertical="center"/>
    </xf>
    <xf numFmtId="1" fontId="73" fillId="8" borderId="1" xfId="0" applyNumberFormat="1" applyFont="1" applyFill="1" applyBorder="1" applyAlignment="1" applyProtection="1">
      <alignment horizontal="center" vertical="center"/>
    </xf>
    <xf numFmtId="1" fontId="42" fillId="16" borderId="1" xfId="0" applyNumberFormat="1" applyFont="1" applyFill="1" applyBorder="1" applyAlignment="1">
      <alignment horizontal="center" vertical="center"/>
    </xf>
    <xf numFmtId="1" fontId="42" fillId="10" borderId="8" xfId="0" applyNumberFormat="1" applyFont="1" applyFill="1" applyBorder="1" applyAlignment="1">
      <alignment horizontal="center" vertical="center"/>
    </xf>
    <xf numFmtId="1" fontId="73" fillId="6" borderId="11" xfId="0" applyNumberFormat="1" applyFont="1" applyFill="1" applyBorder="1" applyAlignment="1" applyProtection="1">
      <alignment horizontal="center" vertical="center"/>
    </xf>
    <xf numFmtId="1" fontId="73" fillId="6" borderId="1" xfId="0" applyNumberFormat="1" applyFont="1" applyFill="1" applyBorder="1" applyAlignment="1" applyProtection="1">
      <alignment horizontal="center" vertical="center"/>
    </xf>
    <xf numFmtId="1" fontId="42" fillId="18" borderId="1" xfId="0" applyNumberFormat="1" applyFont="1" applyFill="1" applyBorder="1" applyAlignment="1">
      <alignment horizontal="center" vertical="center"/>
    </xf>
    <xf numFmtId="164" fontId="73" fillId="8" borderId="1" xfId="0" applyNumberFormat="1" applyFont="1" applyFill="1" applyBorder="1" applyAlignment="1" applyProtection="1">
      <alignment horizontal="center" vertical="center"/>
    </xf>
    <xf numFmtId="2" fontId="52" fillId="0" borderId="13" xfId="0" applyNumberFormat="1" applyFont="1" applyFill="1" applyBorder="1" applyAlignment="1" applyProtection="1">
      <alignment horizontal="center"/>
    </xf>
    <xf numFmtId="2" fontId="52" fillId="5" borderId="1" xfId="0" applyNumberFormat="1" applyFont="1" applyFill="1" applyBorder="1" applyAlignment="1" applyProtection="1">
      <alignment horizontal="center"/>
    </xf>
    <xf numFmtId="2" fontId="52" fillId="0" borderId="8" xfId="0" applyNumberFormat="1" applyFont="1" applyFill="1" applyBorder="1" applyAlignment="1" applyProtection="1">
      <alignment horizontal="center"/>
    </xf>
    <xf numFmtId="2" fontId="73" fillId="0" borderId="1" xfId="0" applyNumberFormat="1" applyFont="1" applyFill="1" applyBorder="1" applyAlignment="1" applyProtection="1">
      <alignment horizontal="center" vertical="center"/>
    </xf>
    <xf numFmtId="0" fontId="52" fillId="5" borderId="3" xfId="0" applyFont="1" applyFill="1" applyBorder="1" applyAlignment="1" applyProtection="1">
      <alignment horizontal="left" vertical="center"/>
    </xf>
    <xf numFmtId="0" fontId="75" fillId="0" borderId="0" xfId="0" applyFont="1" applyBorder="1"/>
    <xf numFmtId="0" fontId="75" fillId="0" borderId="3" xfId="0" applyFont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2" fontId="52" fillId="0" borderId="17" xfId="0" applyNumberFormat="1" applyFont="1" applyFill="1" applyBorder="1" applyAlignment="1">
      <alignment horizontal="center" vertical="center" wrapText="1"/>
    </xf>
    <xf numFmtId="2" fontId="42" fillId="10" borderId="13" xfId="0" applyNumberFormat="1" applyFont="1" applyFill="1" applyBorder="1" applyAlignment="1">
      <alignment horizontal="center" vertical="center"/>
    </xf>
    <xf numFmtId="2" fontId="42" fillId="10" borderId="15" xfId="0" applyNumberFormat="1" applyFont="1" applyFill="1" applyBorder="1" applyAlignment="1">
      <alignment horizontal="center" vertical="center"/>
    </xf>
    <xf numFmtId="1" fontId="42" fillId="19" borderId="10" xfId="0" applyNumberFormat="1" applyFont="1" applyFill="1" applyBorder="1" applyAlignment="1">
      <alignment horizontal="center" vertical="center"/>
    </xf>
    <xf numFmtId="1" fontId="74" fillId="12" borderId="11" xfId="0" applyNumberFormat="1" applyFont="1" applyFill="1" applyBorder="1" applyAlignment="1" applyProtection="1">
      <alignment horizontal="center" vertical="center"/>
    </xf>
    <xf numFmtId="1" fontId="42" fillId="19" borderId="8" xfId="0" applyNumberFormat="1" applyFont="1" applyFill="1" applyBorder="1" applyAlignment="1">
      <alignment horizontal="center" vertical="center"/>
    </xf>
    <xf numFmtId="1" fontId="52" fillId="19" borderId="17" xfId="0" applyNumberFormat="1" applyFont="1" applyFill="1" applyBorder="1" applyAlignment="1">
      <alignment horizontal="center" vertical="center"/>
    </xf>
    <xf numFmtId="1" fontId="74" fillId="12" borderId="17" xfId="0" applyNumberFormat="1" applyFont="1" applyFill="1" applyBorder="1" applyAlignment="1">
      <alignment horizontal="center" vertical="center"/>
    </xf>
    <xf numFmtId="1" fontId="42" fillId="22" borderId="13" xfId="0" applyNumberFormat="1" applyFont="1" applyFill="1" applyBorder="1" applyAlignment="1">
      <alignment horizontal="center" vertical="center"/>
    </xf>
    <xf numFmtId="1" fontId="74" fillId="12" borderId="10" xfId="0" applyNumberFormat="1" applyFont="1" applyFill="1" applyBorder="1" applyAlignment="1" applyProtection="1">
      <alignment horizontal="center" vertical="center"/>
    </xf>
    <xf numFmtId="1" fontId="74" fillId="4" borderId="13" xfId="0" applyNumberFormat="1" applyFont="1" applyFill="1" applyBorder="1" applyAlignment="1" applyProtection="1">
      <alignment horizontal="center" vertical="center"/>
    </xf>
    <xf numFmtId="1" fontId="52" fillId="22" borderId="15" xfId="0" applyNumberFormat="1" applyFont="1" applyFill="1" applyBorder="1" applyAlignment="1">
      <alignment horizontal="center" vertical="center"/>
    </xf>
    <xf numFmtId="1" fontId="52" fillId="4" borderId="7" xfId="0" applyNumberFormat="1" applyFont="1" applyFill="1" applyBorder="1" applyAlignment="1" applyProtection="1">
      <alignment horizontal="center" vertical="center"/>
    </xf>
    <xf numFmtId="1" fontId="42" fillId="22" borderId="8" xfId="0" applyNumberFormat="1" applyFont="1" applyFill="1" applyBorder="1" applyAlignment="1">
      <alignment horizontal="center" vertical="center"/>
    </xf>
    <xf numFmtId="1" fontId="52" fillId="19" borderId="13" xfId="0" applyNumberFormat="1" applyFont="1" applyFill="1" applyBorder="1" applyAlignment="1">
      <alignment horizontal="center" vertical="center"/>
    </xf>
    <xf numFmtId="1" fontId="52" fillId="4" borderId="1" xfId="0" applyNumberFormat="1" applyFont="1" applyFill="1" applyBorder="1" applyAlignment="1">
      <alignment horizontal="center" vertical="center"/>
    </xf>
    <xf numFmtId="1" fontId="74" fillId="4" borderId="13" xfId="0" applyNumberFormat="1" applyFont="1" applyFill="1" applyBorder="1" applyAlignment="1">
      <alignment horizontal="center" vertical="center"/>
    </xf>
    <xf numFmtId="1" fontId="73" fillId="8" borderId="19" xfId="0" applyNumberFormat="1" applyFont="1" applyFill="1" applyBorder="1" applyAlignment="1" applyProtection="1">
      <alignment horizontal="center" vertical="center"/>
    </xf>
    <xf numFmtId="1" fontId="52" fillId="15" borderId="13" xfId="0" applyNumberFormat="1" applyFont="1" applyFill="1" applyBorder="1" applyAlignment="1" applyProtection="1">
      <alignment horizontal="center" vertical="center"/>
    </xf>
    <xf numFmtId="1" fontId="74" fillId="4" borderId="8" xfId="0" applyNumberFormat="1" applyFont="1" applyFill="1" applyBorder="1" applyAlignment="1">
      <alignment horizontal="center"/>
    </xf>
    <xf numFmtId="1" fontId="52" fillId="21" borderId="13" xfId="0" applyNumberFormat="1" applyFont="1" applyFill="1" applyBorder="1" applyAlignment="1">
      <alignment horizontal="center" vertical="center"/>
    </xf>
    <xf numFmtId="1" fontId="52" fillId="20" borderId="13" xfId="0" applyNumberFormat="1" applyFont="1" applyFill="1" applyBorder="1" applyAlignment="1">
      <alignment horizontal="center" vertical="center"/>
    </xf>
    <xf numFmtId="1" fontId="42" fillId="20" borderId="13" xfId="0" applyNumberFormat="1" applyFont="1" applyFill="1" applyBorder="1" applyAlignment="1">
      <alignment horizontal="center" vertical="center"/>
    </xf>
    <xf numFmtId="1" fontId="42" fillId="21" borderId="13" xfId="0" applyNumberFormat="1" applyFont="1" applyFill="1" applyBorder="1" applyAlignment="1">
      <alignment horizontal="center" vertical="center"/>
    </xf>
    <xf numFmtId="1" fontId="74" fillId="4" borderId="13" xfId="0" applyNumberFormat="1" applyFont="1" applyFill="1" applyBorder="1" applyAlignment="1" applyProtection="1">
      <alignment horizontal="center"/>
    </xf>
    <xf numFmtId="1" fontId="52" fillId="5" borderId="13" xfId="0" applyNumberFormat="1" applyFont="1" applyFill="1" applyBorder="1" applyAlignment="1" applyProtection="1">
      <alignment horizontal="center"/>
    </xf>
    <xf numFmtId="1" fontId="26" fillId="12" borderId="1" xfId="0" applyNumberFormat="1" applyFont="1" applyFill="1" applyBorder="1" applyAlignment="1" applyProtection="1">
      <alignment horizontal="center" vertical="center"/>
    </xf>
    <xf numFmtId="1" fontId="26" fillId="12" borderId="7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" fontId="8" fillId="3" borderId="3" xfId="0" applyNumberFormat="1" applyFont="1" applyFill="1" applyBorder="1" applyAlignment="1" applyProtection="1">
      <alignment horizontal="center" vertical="center"/>
    </xf>
    <xf numFmtId="1" fontId="8" fillId="3" borderId="4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</cellXfs>
  <cellStyles count="3">
    <cellStyle name="Normaallaad" xfId="0" builtinId="0"/>
    <cellStyle name="Normal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tabSelected="1" zoomScale="120" zoomScaleNormal="120" workbookViewId="0">
      <selection activeCell="R49" sqref="R49"/>
    </sheetView>
  </sheetViews>
  <sheetFormatPr defaultColWidth="9" defaultRowHeight="13.2" x14ac:dyDescent="0.25"/>
  <cols>
    <col min="1" max="1" width="18.8984375" style="4" customWidth="1"/>
    <col min="2" max="2" width="4.8984375" style="6" customWidth="1"/>
    <col min="3" max="3" width="8.69921875" style="4" customWidth="1"/>
    <col min="4" max="4" width="3" style="6" customWidth="1"/>
    <col min="5" max="5" width="6.8984375" style="10" customWidth="1"/>
    <col min="6" max="8" width="5.19921875" style="21" customWidth="1"/>
    <col min="9" max="9" width="5.19921875" style="32" bestFit="1" customWidth="1"/>
    <col min="10" max="11" width="5.19921875" style="21" bestFit="1" customWidth="1"/>
    <col min="12" max="12" width="5.3984375" style="21" bestFit="1" customWidth="1"/>
    <col min="13" max="13" width="6.09765625" style="32" customWidth="1"/>
    <col min="14" max="14" width="4.5" style="21" bestFit="1" customWidth="1"/>
    <col min="15" max="15" width="7.19921875" style="32" bestFit="1" customWidth="1"/>
    <col min="16" max="16" width="10.69921875" style="4" customWidth="1"/>
    <col min="17" max="18" width="9" style="4"/>
    <col min="19" max="19" width="10.8984375" style="4" customWidth="1"/>
    <col min="20" max="16384" width="9" style="4"/>
  </cols>
  <sheetData>
    <row r="1" spans="1:16" s="1" customFormat="1" x14ac:dyDescent="0.25">
      <c r="A1" s="569" t="s">
        <v>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22"/>
    </row>
    <row r="2" spans="1:16" s="1" customFormat="1" x14ac:dyDescent="0.25">
      <c r="A2" s="570" t="s">
        <v>95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22"/>
    </row>
    <row r="3" spans="1:16" s="1" customFormat="1" x14ac:dyDescent="0.25">
      <c r="A3" s="2"/>
      <c r="B3" s="2"/>
      <c r="C3" s="2"/>
      <c r="D3" s="15"/>
      <c r="E3" s="8"/>
      <c r="F3" s="17"/>
      <c r="G3" s="17"/>
      <c r="H3" s="17"/>
      <c r="I3" s="23"/>
      <c r="J3" s="17"/>
      <c r="K3" s="17"/>
      <c r="L3" s="17"/>
      <c r="M3" s="23"/>
      <c r="N3" s="17"/>
      <c r="O3" s="22"/>
    </row>
    <row r="4" spans="1:16" s="1" customFormat="1" x14ac:dyDescent="0.25">
      <c r="A4" s="3"/>
      <c r="B4" s="11"/>
      <c r="C4" s="3"/>
      <c r="D4" s="11"/>
      <c r="E4" s="9"/>
      <c r="F4" s="18"/>
      <c r="G4" s="18"/>
      <c r="H4" s="18"/>
      <c r="I4" s="24"/>
      <c r="J4" s="18"/>
      <c r="K4" s="18"/>
      <c r="L4" s="18"/>
      <c r="M4" s="25"/>
      <c r="N4" s="26"/>
      <c r="O4" s="22"/>
    </row>
    <row r="5" spans="1:16" x14ac:dyDescent="0.25">
      <c r="A5" s="571" t="s">
        <v>1</v>
      </c>
      <c r="B5" s="572" t="s">
        <v>2</v>
      </c>
      <c r="C5" s="572" t="s">
        <v>3</v>
      </c>
      <c r="D5" s="572" t="s">
        <v>15</v>
      </c>
      <c r="E5" s="578" t="s">
        <v>96</v>
      </c>
      <c r="F5" s="579" t="s">
        <v>4</v>
      </c>
      <c r="G5" s="579"/>
      <c r="H5" s="579"/>
      <c r="I5" s="579"/>
      <c r="J5" s="584" t="s">
        <v>5</v>
      </c>
      <c r="K5" s="585"/>
      <c r="L5" s="586"/>
      <c r="M5" s="27"/>
      <c r="N5" s="573" t="s">
        <v>7</v>
      </c>
      <c r="O5" s="580" t="s">
        <v>6</v>
      </c>
      <c r="P5" s="582" t="s">
        <v>21</v>
      </c>
    </row>
    <row r="6" spans="1:16" x14ac:dyDescent="0.25">
      <c r="A6" s="571"/>
      <c r="B6" s="572"/>
      <c r="C6" s="572"/>
      <c r="D6" s="572"/>
      <c r="E6" s="578"/>
      <c r="F6" s="19" t="s">
        <v>8</v>
      </c>
      <c r="G6" s="19" t="s">
        <v>9</v>
      </c>
      <c r="H6" s="19" t="s">
        <v>10</v>
      </c>
      <c r="I6" s="28" t="s">
        <v>11</v>
      </c>
      <c r="J6" s="19" t="s">
        <v>8</v>
      </c>
      <c r="K6" s="19" t="s">
        <v>9</v>
      </c>
      <c r="L6" s="19" t="s">
        <v>10</v>
      </c>
      <c r="M6" s="29" t="s">
        <v>11</v>
      </c>
      <c r="N6" s="574"/>
      <c r="O6" s="581"/>
      <c r="P6" s="583"/>
    </row>
    <row r="7" spans="1:16" x14ac:dyDescent="0.25">
      <c r="A7" s="575">
        <v>35</v>
      </c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7"/>
    </row>
    <row r="8" spans="1:16" s="49" customFormat="1" ht="13.8" x14ac:dyDescent="0.3">
      <c r="A8" s="110" t="s">
        <v>78</v>
      </c>
      <c r="B8" s="70">
        <v>2012</v>
      </c>
      <c r="C8" s="87" t="s">
        <v>12</v>
      </c>
      <c r="D8" s="44">
        <v>2</v>
      </c>
      <c r="E8" s="45">
        <v>23.1</v>
      </c>
      <c r="F8" s="117">
        <v>7</v>
      </c>
      <c r="G8" s="117">
        <v>10</v>
      </c>
      <c r="H8" s="117">
        <v>11</v>
      </c>
      <c r="I8" s="38">
        <v>11</v>
      </c>
      <c r="J8" s="125">
        <v>14</v>
      </c>
      <c r="K8" s="126">
        <v>15</v>
      </c>
      <c r="L8" s="126">
        <v>16</v>
      </c>
      <c r="M8" s="38">
        <v>16</v>
      </c>
      <c r="N8" s="46">
        <v>6</v>
      </c>
      <c r="O8" s="47">
        <f t="shared" ref="O8:O13" si="0">I8+M8</f>
        <v>27</v>
      </c>
      <c r="P8" s="48">
        <f t="shared" ref="P8:P13" si="1">IF(O8=0,0,10^(0.75194503*LOG10(E8/175.508)^2)*O8)</f>
        <v>103.41339837984168</v>
      </c>
    </row>
    <row r="9" spans="1:16" s="49" customFormat="1" ht="13.8" x14ac:dyDescent="0.25">
      <c r="A9" s="111" t="s">
        <v>46</v>
      </c>
      <c r="B9" s="70">
        <v>2010</v>
      </c>
      <c r="C9" s="43" t="s">
        <v>47</v>
      </c>
      <c r="D9" s="44">
        <v>5</v>
      </c>
      <c r="E9" s="45">
        <v>30.65</v>
      </c>
      <c r="F9" s="117">
        <v>20</v>
      </c>
      <c r="G9" s="117">
        <v>22</v>
      </c>
      <c r="H9" s="117">
        <v>23</v>
      </c>
      <c r="I9" s="38">
        <v>23</v>
      </c>
      <c r="J9" s="125">
        <v>28</v>
      </c>
      <c r="K9" s="126">
        <v>31</v>
      </c>
      <c r="L9" s="127">
        <v>33</v>
      </c>
      <c r="M9" s="38">
        <v>31</v>
      </c>
      <c r="N9" s="46">
        <v>4</v>
      </c>
      <c r="O9" s="47">
        <f t="shared" si="0"/>
        <v>54</v>
      </c>
      <c r="P9" s="48">
        <f t="shared" si="1"/>
        <v>145.97620336705219</v>
      </c>
    </row>
    <row r="10" spans="1:16" s="49" customFormat="1" ht="14.4" x14ac:dyDescent="0.3">
      <c r="A10" s="112" t="s">
        <v>22</v>
      </c>
      <c r="B10" s="70">
        <v>2010</v>
      </c>
      <c r="C10" s="50" t="s">
        <v>23</v>
      </c>
      <c r="D10" s="51">
        <v>6</v>
      </c>
      <c r="E10" s="52">
        <v>29.3</v>
      </c>
      <c r="F10" s="118">
        <v>21</v>
      </c>
      <c r="G10" s="117">
        <v>21</v>
      </c>
      <c r="H10" s="117">
        <v>23</v>
      </c>
      <c r="I10" s="38">
        <v>23</v>
      </c>
      <c r="J10" s="128">
        <v>27</v>
      </c>
      <c r="K10" s="126">
        <v>27</v>
      </c>
      <c r="L10" s="127">
        <v>30</v>
      </c>
      <c r="M10" s="38">
        <v>27</v>
      </c>
      <c r="N10" s="46">
        <v>5</v>
      </c>
      <c r="O10" s="47">
        <f t="shared" si="0"/>
        <v>50</v>
      </c>
      <c r="P10" s="48">
        <f t="shared" si="1"/>
        <v>142.37797344141052</v>
      </c>
    </row>
    <row r="11" spans="1:16" s="49" customFormat="1" ht="13.8" x14ac:dyDescent="0.25">
      <c r="A11" s="111" t="s">
        <v>48</v>
      </c>
      <c r="B11" s="70">
        <v>2010</v>
      </c>
      <c r="C11" s="50" t="s">
        <v>47</v>
      </c>
      <c r="D11" s="51">
        <v>8</v>
      </c>
      <c r="E11" s="52">
        <v>32.75</v>
      </c>
      <c r="F11" s="119">
        <v>21</v>
      </c>
      <c r="G11" s="117">
        <v>23</v>
      </c>
      <c r="H11" s="117">
        <v>25</v>
      </c>
      <c r="I11" s="38">
        <v>25</v>
      </c>
      <c r="J11" s="125">
        <v>25</v>
      </c>
      <c r="K11" s="126">
        <v>27</v>
      </c>
      <c r="L11" s="126">
        <v>29</v>
      </c>
      <c r="M11" s="38">
        <v>29</v>
      </c>
      <c r="N11" s="46">
        <v>3</v>
      </c>
      <c r="O11" s="47">
        <f t="shared" si="0"/>
        <v>54</v>
      </c>
      <c r="P11" s="48">
        <f t="shared" si="1"/>
        <v>135.55078735160799</v>
      </c>
    </row>
    <row r="12" spans="1:16" s="49" customFormat="1" ht="13.8" x14ac:dyDescent="0.25">
      <c r="A12" s="113" t="s">
        <v>71</v>
      </c>
      <c r="B12" s="70">
        <v>2010</v>
      </c>
      <c r="C12" s="43" t="s">
        <v>69</v>
      </c>
      <c r="D12" s="44">
        <v>9</v>
      </c>
      <c r="E12" s="45">
        <v>26.35</v>
      </c>
      <c r="F12" s="120">
        <v>24</v>
      </c>
      <c r="G12" s="121">
        <v>26</v>
      </c>
      <c r="H12" s="121">
        <v>26</v>
      </c>
      <c r="I12" s="38">
        <v>24</v>
      </c>
      <c r="J12" s="125">
        <v>32</v>
      </c>
      <c r="K12" s="127">
        <v>34</v>
      </c>
      <c r="L12" s="127">
        <v>34</v>
      </c>
      <c r="M12" s="38">
        <v>32</v>
      </c>
      <c r="N12" s="46">
        <v>2</v>
      </c>
      <c r="O12" s="47">
        <f t="shared" si="0"/>
        <v>56</v>
      </c>
      <c r="P12" s="48">
        <f t="shared" si="1"/>
        <v>181.19300395751227</v>
      </c>
    </row>
    <row r="13" spans="1:16" s="49" customFormat="1" ht="13.8" x14ac:dyDescent="0.3">
      <c r="A13" s="110" t="s">
        <v>77</v>
      </c>
      <c r="B13" s="71">
        <v>2009</v>
      </c>
      <c r="C13" s="71" t="s">
        <v>12</v>
      </c>
      <c r="D13" s="44">
        <v>10</v>
      </c>
      <c r="E13" s="54">
        <v>34.200000000000003</v>
      </c>
      <c r="F13" s="122">
        <v>27</v>
      </c>
      <c r="G13" s="123">
        <v>30</v>
      </c>
      <c r="H13" s="124">
        <v>32</v>
      </c>
      <c r="I13" s="38">
        <v>30</v>
      </c>
      <c r="J13" s="125">
        <v>36</v>
      </c>
      <c r="K13" s="126">
        <v>39</v>
      </c>
      <c r="L13" s="127">
        <v>41</v>
      </c>
      <c r="M13" s="38">
        <v>39</v>
      </c>
      <c r="N13" s="46">
        <v>1</v>
      </c>
      <c r="O13" s="47">
        <f t="shared" si="0"/>
        <v>69</v>
      </c>
      <c r="P13" s="48">
        <f t="shared" si="1"/>
        <v>165.26991258828153</v>
      </c>
    </row>
    <row r="14" spans="1:16" x14ac:dyDescent="0.25">
      <c r="A14" s="591">
        <v>40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3"/>
    </row>
    <row r="15" spans="1:16" s="49" customFormat="1" ht="13.8" x14ac:dyDescent="0.25">
      <c r="A15" s="113" t="s">
        <v>57</v>
      </c>
      <c r="B15" s="70">
        <v>2010</v>
      </c>
      <c r="C15" s="43" t="s">
        <v>56</v>
      </c>
      <c r="D15" s="44">
        <v>12</v>
      </c>
      <c r="E15" s="45">
        <v>39.75</v>
      </c>
      <c r="F15" s="117">
        <v>15</v>
      </c>
      <c r="G15" s="117">
        <v>17</v>
      </c>
      <c r="H15" s="117">
        <v>19</v>
      </c>
      <c r="I15" s="38">
        <v>19</v>
      </c>
      <c r="J15" s="125">
        <v>20</v>
      </c>
      <c r="K15" s="126">
        <v>24</v>
      </c>
      <c r="L15" s="127">
        <v>26</v>
      </c>
      <c r="M15" s="38">
        <v>24</v>
      </c>
      <c r="N15" s="46">
        <v>3</v>
      </c>
      <c r="O15" s="47">
        <f>I15+M15</f>
        <v>43</v>
      </c>
      <c r="P15" s="48">
        <f>IF(O15=0,0,10^(0.75194503*LOG10(E15/175.508)^2)*O15)</f>
        <v>88.360339989848242</v>
      </c>
    </row>
    <row r="16" spans="1:16" s="49" customFormat="1" ht="13.8" x14ac:dyDescent="0.25">
      <c r="A16" s="114" t="s">
        <v>36</v>
      </c>
      <c r="B16" s="70">
        <v>2008</v>
      </c>
      <c r="C16" s="43" t="s">
        <v>35</v>
      </c>
      <c r="D16" s="44">
        <v>15</v>
      </c>
      <c r="E16" s="45">
        <v>39.25</v>
      </c>
      <c r="F16" s="117">
        <v>27</v>
      </c>
      <c r="G16" s="124">
        <v>32</v>
      </c>
      <c r="H16" s="117">
        <v>32</v>
      </c>
      <c r="I16" s="38">
        <v>32</v>
      </c>
      <c r="J16" s="125">
        <v>37</v>
      </c>
      <c r="K16" s="126">
        <v>40</v>
      </c>
      <c r="L16" s="126">
        <v>42</v>
      </c>
      <c r="M16" s="38">
        <v>42</v>
      </c>
      <c r="N16" s="46">
        <v>2</v>
      </c>
      <c r="O16" s="47">
        <f>I16+M16</f>
        <v>74</v>
      </c>
      <c r="P16" s="48">
        <f>IF(O16=0,0,10^(0.75194503*LOG10(E16/175.508)^2)*O16)</f>
        <v>153.94856074931042</v>
      </c>
    </row>
    <row r="17" spans="1:16" s="49" customFormat="1" ht="13.8" x14ac:dyDescent="0.25">
      <c r="A17" s="111" t="s">
        <v>49</v>
      </c>
      <c r="B17" s="70">
        <v>2008</v>
      </c>
      <c r="C17" s="50" t="s">
        <v>47</v>
      </c>
      <c r="D17" s="51">
        <v>18</v>
      </c>
      <c r="E17" s="52">
        <v>36.049999999999997</v>
      </c>
      <c r="F17" s="119">
        <v>38</v>
      </c>
      <c r="G17" s="117">
        <v>40</v>
      </c>
      <c r="H17" s="117">
        <v>42</v>
      </c>
      <c r="I17" s="38">
        <v>42</v>
      </c>
      <c r="J17" s="125">
        <v>52</v>
      </c>
      <c r="K17" s="126">
        <v>55</v>
      </c>
      <c r="L17" s="126">
        <v>57</v>
      </c>
      <c r="M17" s="38">
        <v>57</v>
      </c>
      <c r="N17" s="46">
        <v>1</v>
      </c>
      <c r="O17" s="47">
        <f>I17+M17</f>
        <v>99</v>
      </c>
      <c r="P17" s="48">
        <f>IF(O17=0,0,10^(0.75194503*LOG10(E17/175.508)^2)*O17)</f>
        <v>224.35445304029116</v>
      </c>
    </row>
    <row r="18" spans="1:16" x14ac:dyDescent="0.25">
      <c r="A18" s="597">
        <v>45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9"/>
    </row>
    <row r="19" spans="1:16" s="49" customFormat="1" ht="13.8" x14ac:dyDescent="0.3">
      <c r="A19" s="115" t="s">
        <v>82</v>
      </c>
      <c r="B19" s="95">
        <v>2008</v>
      </c>
      <c r="C19" s="43" t="s">
        <v>12</v>
      </c>
      <c r="D19" s="44">
        <v>20</v>
      </c>
      <c r="E19" s="45">
        <v>42.2</v>
      </c>
      <c r="F19" s="117">
        <v>27</v>
      </c>
      <c r="G19" s="117">
        <v>30</v>
      </c>
      <c r="H19" s="124">
        <v>32</v>
      </c>
      <c r="I19" s="38">
        <v>30</v>
      </c>
      <c r="J19" s="125">
        <v>34</v>
      </c>
      <c r="K19" s="126">
        <v>37</v>
      </c>
      <c r="L19" s="127">
        <v>39</v>
      </c>
      <c r="M19" s="38">
        <v>37</v>
      </c>
      <c r="N19" s="46">
        <v>2</v>
      </c>
      <c r="O19" s="47">
        <f>I19+M19</f>
        <v>67</v>
      </c>
      <c r="P19" s="48">
        <f>IF(O19=0,0,10^(0.75194503*LOG10(E19/175.508)^2)*O19)</f>
        <v>130.06976394310652</v>
      </c>
    </row>
    <row r="20" spans="1:16" s="49" customFormat="1" ht="13.8" x14ac:dyDescent="0.25">
      <c r="A20" s="116" t="s">
        <v>24</v>
      </c>
      <c r="B20" s="95">
        <v>2008</v>
      </c>
      <c r="C20" s="43" t="s">
        <v>23</v>
      </c>
      <c r="D20" s="44">
        <v>25</v>
      </c>
      <c r="E20" s="45">
        <v>43.15</v>
      </c>
      <c r="F20" s="117">
        <v>40</v>
      </c>
      <c r="G20" s="124">
        <v>43</v>
      </c>
      <c r="H20" s="117">
        <v>43</v>
      </c>
      <c r="I20" s="38">
        <v>43</v>
      </c>
      <c r="J20" s="125">
        <v>50</v>
      </c>
      <c r="K20" s="127">
        <v>55</v>
      </c>
      <c r="L20" s="126">
        <v>55</v>
      </c>
      <c r="M20" s="38">
        <v>55</v>
      </c>
      <c r="N20" s="46">
        <v>1</v>
      </c>
      <c r="O20" s="47">
        <f>I20+M20</f>
        <v>98</v>
      </c>
      <c r="P20" s="48">
        <f>IF(O20=0,0,10^(0.75194503*LOG10(E20/175.508)^2)*O20)</f>
        <v>186.37935200412497</v>
      </c>
    </row>
    <row r="21" spans="1:16" x14ac:dyDescent="0.25">
      <c r="A21" s="587" t="s">
        <v>91</v>
      </c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</row>
    <row r="22" spans="1:16" s="42" customFormat="1" ht="13.8" x14ac:dyDescent="0.3">
      <c r="A22" s="73" t="s">
        <v>42</v>
      </c>
      <c r="B22" s="79">
        <v>2010</v>
      </c>
      <c r="C22" s="44" t="s">
        <v>45</v>
      </c>
      <c r="D22" s="44">
        <v>1</v>
      </c>
      <c r="E22" s="37">
        <v>34.700000000000003</v>
      </c>
      <c r="F22" s="125">
        <v>10</v>
      </c>
      <c r="G22" s="125">
        <v>11</v>
      </c>
      <c r="H22" s="129">
        <v>12</v>
      </c>
      <c r="I22" s="38">
        <v>12</v>
      </c>
      <c r="J22" s="126">
        <v>14</v>
      </c>
      <c r="K22" s="126">
        <v>16</v>
      </c>
      <c r="L22" s="129">
        <v>18</v>
      </c>
      <c r="M22" s="38">
        <v>18</v>
      </c>
      <c r="N22" s="39">
        <v>8</v>
      </c>
      <c r="O22" s="40">
        <f t="shared" ref="O22:O29" si="2">I22+M22</f>
        <v>30</v>
      </c>
      <c r="P22" s="41">
        <f t="shared" ref="P22:P29" si="3">IF(O22=0,0,10^(0.783497476*LOG10(E22/153.655)^2)*O22)</f>
        <v>63.724614039336579</v>
      </c>
    </row>
    <row r="23" spans="1:16" s="42" customFormat="1" ht="13.8" x14ac:dyDescent="0.3">
      <c r="A23" s="74" t="s">
        <v>80</v>
      </c>
      <c r="B23" s="104">
        <v>2010</v>
      </c>
      <c r="C23" s="88" t="s">
        <v>81</v>
      </c>
      <c r="D23" s="44">
        <v>3</v>
      </c>
      <c r="E23" s="37">
        <v>34.9</v>
      </c>
      <c r="F23" s="125">
        <v>14</v>
      </c>
      <c r="G23" s="125">
        <v>17</v>
      </c>
      <c r="H23" s="129">
        <v>19</v>
      </c>
      <c r="I23" s="38">
        <v>19</v>
      </c>
      <c r="J23" s="126">
        <v>23</v>
      </c>
      <c r="K23" s="126">
        <v>26</v>
      </c>
      <c r="L23" s="130">
        <v>28</v>
      </c>
      <c r="M23" s="38">
        <v>26</v>
      </c>
      <c r="N23" s="39">
        <v>4</v>
      </c>
      <c r="O23" s="40">
        <f t="shared" si="2"/>
        <v>45</v>
      </c>
      <c r="P23" s="41">
        <f t="shared" si="3"/>
        <v>95.033320715849669</v>
      </c>
    </row>
    <row r="24" spans="1:16" s="42" customFormat="1" ht="13.8" x14ac:dyDescent="0.3">
      <c r="A24" s="73" t="s">
        <v>43</v>
      </c>
      <c r="B24" s="79">
        <v>2008</v>
      </c>
      <c r="C24" s="44" t="s">
        <v>45</v>
      </c>
      <c r="D24" s="44">
        <v>6</v>
      </c>
      <c r="E24" s="37">
        <v>41.8</v>
      </c>
      <c r="F24" s="125">
        <v>14</v>
      </c>
      <c r="G24" s="125">
        <v>16</v>
      </c>
      <c r="H24" s="130">
        <v>17</v>
      </c>
      <c r="I24" s="38">
        <v>16</v>
      </c>
      <c r="J24" s="126">
        <v>18</v>
      </c>
      <c r="K24" s="126">
        <v>21</v>
      </c>
      <c r="L24" s="131">
        <v>23</v>
      </c>
      <c r="M24" s="38">
        <v>21</v>
      </c>
      <c r="N24" s="39">
        <v>7</v>
      </c>
      <c r="O24" s="40">
        <f t="shared" si="2"/>
        <v>37</v>
      </c>
      <c r="P24" s="41">
        <f t="shared" si="3"/>
        <v>65.863038318824749</v>
      </c>
    </row>
    <row r="25" spans="1:16" s="42" customFormat="1" ht="13.8" x14ac:dyDescent="0.25">
      <c r="A25" s="76" t="s">
        <v>93</v>
      </c>
      <c r="B25" s="79">
        <v>2010</v>
      </c>
      <c r="C25" s="44" t="s">
        <v>69</v>
      </c>
      <c r="D25" s="44">
        <v>9</v>
      </c>
      <c r="E25" s="37">
        <v>32.799999999999997</v>
      </c>
      <c r="F25" s="125">
        <v>15</v>
      </c>
      <c r="G25" s="125">
        <v>17</v>
      </c>
      <c r="H25" s="130">
        <v>19</v>
      </c>
      <c r="I25" s="38">
        <v>17</v>
      </c>
      <c r="J25" s="126">
        <v>23</v>
      </c>
      <c r="K25" s="126">
        <v>25</v>
      </c>
      <c r="L25" s="130">
        <v>27</v>
      </c>
      <c r="M25" s="38">
        <v>25</v>
      </c>
      <c r="N25" s="39">
        <v>5</v>
      </c>
      <c r="O25" s="40">
        <f t="shared" si="2"/>
        <v>42</v>
      </c>
      <c r="P25" s="41">
        <f t="shared" si="3"/>
        <v>94.551425685281529</v>
      </c>
    </row>
    <row r="26" spans="1:16" s="42" customFormat="1" ht="13.8" x14ac:dyDescent="0.3">
      <c r="A26" s="74" t="s">
        <v>44</v>
      </c>
      <c r="B26" s="79">
        <v>2004</v>
      </c>
      <c r="C26" s="44" t="s">
        <v>45</v>
      </c>
      <c r="D26" s="44">
        <v>10</v>
      </c>
      <c r="E26" s="37">
        <v>44.7</v>
      </c>
      <c r="F26" s="125">
        <v>20</v>
      </c>
      <c r="G26" s="125">
        <v>23</v>
      </c>
      <c r="H26" s="130">
        <v>24</v>
      </c>
      <c r="I26" s="38">
        <v>23</v>
      </c>
      <c r="J26" s="126">
        <v>25</v>
      </c>
      <c r="K26" s="126">
        <v>30</v>
      </c>
      <c r="L26" s="130">
        <v>32</v>
      </c>
      <c r="M26" s="38">
        <v>30</v>
      </c>
      <c r="N26" s="39">
        <v>6</v>
      </c>
      <c r="O26" s="40">
        <f t="shared" si="2"/>
        <v>53</v>
      </c>
      <c r="P26" s="41">
        <f t="shared" si="3"/>
        <v>89.037404102985349</v>
      </c>
    </row>
    <row r="27" spans="1:16" s="42" customFormat="1" ht="13.8" x14ac:dyDescent="0.25">
      <c r="A27" s="76" t="s">
        <v>61</v>
      </c>
      <c r="B27" s="79">
        <v>2006</v>
      </c>
      <c r="C27" s="44" t="s">
        <v>56</v>
      </c>
      <c r="D27" s="44">
        <v>11</v>
      </c>
      <c r="E27" s="37">
        <v>46.5</v>
      </c>
      <c r="F27" s="125">
        <v>26</v>
      </c>
      <c r="G27" s="125">
        <v>28</v>
      </c>
      <c r="H27" s="129">
        <v>30</v>
      </c>
      <c r="I27" s="38">
        <v>30</v>
      </c>
      <c r="J27" s="126">
        <v>36</v>
      </c>
      <c r="K27" s="126">
        <v>38</v>
      </c>
      <c r="L27" s="131">
        <v>40</v>
      </c>
      <c r="M27" s="38">
        <v>38</v>
      </c>
      <c r="N27" s="39">
        <v>3</v>
      </c>
      <c r="O27" s="40">
        <f t="shared" si="2"/>
        <v>68</v>
      </c>
      <c r="P27" s="41">
        <f t="shared" si="3"/>
        <v>110.56783923256641</v>
      </c>
    </row>
    <row r="28" spans="1:16" s="42" customFormat="1" ht="13.8" x14ac:dyDescent="0.25">
      <c r="A28" s="75" t="s">
        <v>39</v>
      </c>
      <c r="B28" s="78">
        <v>2006</v>
      </c>
      <c r="C28" s="44" t="s">
        <v>35</v>
      </c>
      <c r="D28" s="44">
        <v>15</v>
      </c>
      <c r="E28" s="37">
        <v>49</v>
      </c>
      <c r="F28" s="125">
        <v>34</v>
      </c>
      <c r="G28" s="128">
        <v>37</v>
      </c>
      <c r="H28" s="129">
        <v>37</v>
      </c>
      <c r="I28" s="38">
        <v>37</v>
      </c>
      <c r="J28" s="126">
        <v>47</v>
      </c>
      <c r="K28" s="127">
        <v>51</v>
      </c>
      <c r="L28" s="130">
        <v>51</v>
      </c>
      <c r="M28" s="38">
        <v>47</v>
      </c>
      <c r="N28" s="39">
        <v>2</v>
      </c>
      <c r="O28" s="40">
        <f t="shared" si="2"/>
        <v>84</v>
      </c>
      <c r="P28" s="41">
        <f t="shared" si="3"/>
        <v>131.01010878181253</v>
      </c>
    </row>
    <row r="29" spans="1:16" s="42" customFormat="1" ht="13.8" x14ac:dyDescent="0.3">
      <c r="A29" s="74" t="s">
        <v>79</v>
      </c>
      <c r="B29" s="79">
        <v>2005</v>
      </c>
      <c r="C29" s="88" t="s">
        <v>12</v>
      </c>
      <c r="D29" s="44">
        <v>18</v>
      </c>
      <c r="E29" s="37">
        <v>44.6</v>
      </c>
      <c r="F29" s="125">
        <v>43</v>
      </c>
      <c r="G29" s="125">
        <v>46</v>
      </c>
      <c r="H29" s="129">
        <v>48</v>
      </c>
      <c r="I29" s="38">
        <v>48</v>
      </c>
      <c r="J29" s="126">
        <v>55</v>
      </c>
      <c r="K29" s="126">
        <v>58</v>
      </c>
      <c r="L29" s="129">
        <v>60</v>
      </c>
      <c r="M29" s="38">
        <v>60</v>
      </c>
      <c r="N29" s="39">
        <v>1</v>
      </c>
      <c r="O29" s="40">
        <f t="shared" si="2"/>
        <v>108</v>
      </c>
      <c r="P29" s="41">
        <f t="shared" si="3"/>
        <v>181.77679051055389</v>
      </c>
    </row>
    <row r="30" spans="1:16" x14ac:dyDescent="0.25">
      <c r="A30" s="587" t="s">
        <v>92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</row>
    <row r="31" spans="1:16" s="42" customFormat="1" ht="13.8" x14ac:dyDescent="0.25">
      <c r="A31" s="76" t="s">
        <v>40</v>
      </c>
      <c r="B31" s="79">
        <v>2010</v>
      </c>
      <c r="C31" s="44" t="s">
        <v>41</v>
      </c>
      <c r="D31" s="44">
        <v>19</v>
      </c>
      <c r="E31" s="37">
        <v>71</v>
      </c>
      <c r="F31" s="125">
        <v>20</v>
      </c>
      <c r="G31" s="125">
        <v>22</v>
      </c>
      <c r="H31" s="130">
        <v>24</v>
      </c>
      <c r="I31" s="38">
        <v>22</v>
      </c>
      <c r="J31" s="126">
        <v>30</v>
      </c>
      <c r="K31" s="126">
        <v>32</v>
      </c>
      <c r="L31" s="130">
        <v>34</v>
      </c>
      <c r="M31" s="38">
        <v>32</v>
      </c>
      <c r="N31" s="39">
        <v>10</v>
      </c>
      <c r="O31" s="40">
        <f t="shared" ref="O31:O40" si="4">I31+M31</f>
        <v>54</v>
      </c>
      <c r="P31" s="41">
        <f t="shared" ref="P31:P40" si="5">IF(O31=0,0,10^(0.783497476*LOG10(E31/153.655)^2)*O31)</f>
        <v>66.141371429032347</v>
      </c>
    </row>
    <row r="32" spans="1:16" s="42" customFormat="1" ht="13.8" x14ac:dyDescent="0.25">
      <c r="A32" s="76" t="s">
        <v>59</v>
      </c>
      <c r="B32" s="79">
        <v>2006</v>
      </c>
      <c r="C32" s="44" t="s">
        <v>56</v>
      </c>
      <c r="D32" s="44">
        <v>20</v>
      </c>
      <c r="E32" s="37">
        <v>65.5</v>
      </c>
      <c r="F32" s="125">
        <v>25</v>
      </c>
      <c r="G32" s="128">
        <v>30</v>
      </c>
      <c r="H32" s="129">
        <v>30</v>
      </c>
      <c r="I32" s="38">
        <v>30</v>
      </c>
      <c r="J32" s="126">
        <v>38</v>
      </c>
      <c r="K32" s="127">
        <v>42</v>
      </c>
      <c r="L32" s="131">
        <v>42</v>
      </c>
      <c r="M32" s="38">
        <v>38</v>
      </c>
      <c r="N32" s="39">
        <v>9</v>
      </c>
      <c r="O32" s="40">
        <f t="shared" si="4"/>
        <v>68</v>
      </c>
      <c r="P32" s="41">
        <f t="shared" si="5"/>
        <v>87.085701745313088</v>
      </c>
    </row>
    <row r="33" spans="1:16" s="42" customFormat="1" ht="13.8" x14ac:dyDescent="0.25">
      <c r="A33" s="76" t="s">
        <v>70</v>
      </c>
      <c r="B33" s="79">
        <v>2004</v>
      </c>
      <c r="C33" s="44" t="s">
        <v>69</v>
      </c>
      <c r="D33" s="44">
        <v>25</v>
      </c>
      <c r="E33" s="37">
        <v>73.5</v>
      </c>
      <c r="F33" s="125">
        <v>32</v>
      </c>
      <c r="G33" s="125">
        <v>35</v>
      </c>
      <c r="H33" s="129">
        <v>37</v>
      </c>
      <c r="I33" s="38">
        <v>37</v>
      </c>
      <c r="J33" s="126">
        <v>43</v>
      </c>
      <c r="K33" s="126">
        <v>47</v>
      </c>
      <c r="L33" s="131">
        <v>50</v>
      </c>
      <c r="M33" s="38">
        <v>47</v>
      </c>
      <c r="N33" s="39">
        <v>8</v>
      </c>
      <c r="O33" s="40">
        <f t="shared" si="4"/>
        <v>84</v>
      </c>
      <c r="P33" s="41">
        <f t="shared" si="5"/>
        <v>101.0740184016211</v>
      </c>
    </row>
    <row r="34" spans="1:16" s="42" customFormat="1" ht="13.8" x14ac:dyDescent="0.25">
      <c r="A34" s="76" t="s">
        <v>62</v>
      </c>
      <c r="B34" s="79">
        <v>2002</v>
      </c>
      <c r="C34" s="44" t="s">
        <v>56</v>
      </c>
      <c r="D34" s="44">
        <v>26</v>
      </c>
      <c r="E34" s="37">
        <v>84.4</v>
      </c>
      <c r="F34" s="125">
        <v>38</v>
      </c>
      <c r="G34" s="125">
        <v>41</v>
      </c>
      <c r="H34" s="129">
        <v>44</v>
      </c>
      <c r="I34" s="38">
        <v>44</v>
      </c>
      <c r="J34" s="126">
        <v>50</v>
      </c>
      <c r="K34" s="126">
        <v>55</v>
      </c>
      <c r="L34" s="129">
        <v>58</v>
      </c>
      <c r="M34" s="38">
        <v>58</v>
      </c>
      <c r="N34" s="39">
        <v>7</v>
      </c>
      <c r="O34" s="40">
        <f t="shared" si="4"/>
        <v>102</v>
      </c>
      <c r="P34" s="41">
        <f t="shared" si="5"/>
        <v>115.25183511192554</v>
      </c>
    </row>
    <row r="35" spans="1:16" s="42" customFormat="1" ht="13.8" x14ac:dyDescent="0.25">
      <c r="A35" s="76" t="s">
        <v>50</v>
      </c>
      <c r="B35" s="78">
        <v>2007</v>
      </c>
      <c r="C35" s="44" t="s">
        <v>51</v>
      </c>
      <c r="D35" s="44">
        <v>29</v>
      </c>
      <c r="E35" s="37">
        <v>54.3</v>
      </c>
      <c r="F35" s="125">
        <v>39</v>
      </c>
      <c r="G35" s="125">
        <v>43</v>
      </c>
      <c r="H35" s="129">
        <v>44</v>
      </c>
      <c r="I35" s="38">
        <v>44</v>
      </c>
      <c r="J35" s="126">
        <v>53</v>
      </c>
      <c r="K35" s="126">
        <v>58</v>
      </c>
      <c r="L35" s="129">
        <v>59</v>
      </c>
      <c r="M35" s="38">
        <v>59</v>
      </c>
      <c r="N35" s="39">
        <v>4</v>
      </c>
      <c r="O35" s="40">
        <f t="shared" si="4"/>
        <v>103</v>
      </c>
      <c r="P35" s="41">
        <f t="shared" si="5"/>
        <v>148.8434246973373</v>
      </c>
    </row>
    <row r="36" spans="1:16" s="42" customFormat="1" ht="13.8" x14ac:dyDescent="0.3">
      <c r="A36" s="77" t="s">
        <v>68</v>
      </c>
      <c r="B36" s="79">
        <v>2006</v>
      </c>
      <c r="C36" s="44" t="s">
        <v>69</v>
      </c>
      <c r="D36" s="44">
        <v>33</v>
      </c>
      <c r="E36" s="37">
        <v>59.8</v>
      </c>
      <c r="F36" s="125">
        <v>41</v>
      </c>
      <c r="G36" s="125">
        <v>44</v>
      </c>
      <c r="H36" s="129">
        <v>46</v>
      </c>
      <c r="I36" s="38">
        <v>46</v>
      </c>
      <c r="J36" s="126">
        <v>52</v>
      </c>
      <c r="K36" s="127">
        <v>56</v>
      </c>
      <c r="L36" s="131">
        <v>56</v>
      </c>
      <c r="M36" s="38">
        <v>52</v>
      </c>
      <c r="N36" s="39">
        <v>5</v>
      </c>
      <c r="O36" s="40">
        <f t="shared" si="4"/>
        <v>98</v>
      </c>
      <c r="P36" s="41">
        <f t="shared" si="5"/>
        <v>132.68834191470836</v>
      </c>
    </row>
    <row r="37" spans="1:16" s="42" customFormat="1" ht="13.8" x14ac:dyDescent="0.25">
      <c r="A37" s="76" t="s">
        <v>58</v>
      </c>
      <c r="B37" s="79">
        <v>2002</v>
      </c>
      <c r="C37" s="44" t="s">
        <v>56</v>
      </c>
      <c r="D37" s="44">
        <v>35</v>
      </c>
      <c r="E37" s="37">
        <v>60.5</v>
      </c>
      <c r="F37" s="125">
        <v>42</v>
      </c>
      <c r="G37" s="125">
        <v>45</v>
      </c>
      <c r="H37" s="129">
        <v>49</v>
      </c>
      <c r="I37" s="38">
        <v>49</v>
      </c>
      <c r="J37" s="126">
        <v>56</v>
      </c>
      <c r="K37" s="126">
        <v>61</v>
      </c>
      <c r="L37" s="129">
        <v>64</v>
      </c>
      <c r="M37" s="38">
        <v>64</v>
      </c>
      <c r="N37" s="39">
        <v>3</v>
      </c>
      <c r="O37" s="40">
        <f t="shared" si="4"/>
        <v>113</v>
      </c>
      <c r="P37" s="41">
        <f t="shared" si="5"/>
        <v>151.86553252395231</v>
      </c>
    </row>
    <row r="38" spans="1:16" s="42" customFormat="1" ht="13.8" x14ac:dyDescent="0.25">
      <c r="A38" s="76" t="s">
        <v>52</v>
      </c>
      <c r="B38" s="44">
        <v>2005</v>
      </c>
      <c r="C38" s="44" t="s">
        <v>51</v>
      </c>
      <c r="D38" s="44">
        <v>36</v>
      </c>
      <c r="E38" s="37">
        <v>78</v>
      </c>
      <c r="F38" s="125">
        <v>43</v>
      </c>
      <c r="G38" s="125">
        <v>47</v>
      </c>
      <c r="H38" s="129">
        <v>48</v>
      </c>
      <c r="I38" s="38">
        <v>48</v>
      </c>
      <c r="J38" s="126">
        <v>58</v>
      </c>
      <c r="K38" s="126">
        <v>62</v>
      </c>
      <c r="L38" s="129">
        <v>64</v>
      </c>
      <c r="M38" s="38">
        <v>64</v>
      </c>
      <c r="N38" s="39">
        <v>6</v>
      </c>
      <c r="O38" s="40">
        <f t="shared" si="4"/>
        <v>112</v>
      </c>
      <c r="P38" s="41">
        <f t="shared" si="5"/>
        <v>130.96307053110988</v>
      </c>
    </row>
    <row r="39" spans="1:16" s="42" customFormat="1" ht="13.8" x14ac:dyDescent="0.25">
      <c r="A39" s="76" t="s">
        <v>60</v>
      </c>
      <c r="B39" s="44">
        <v>2004</v>
      </c>
      <c r="C39" s="44" t="s">
        <v>56</v>
      </c>
      <c r="D39" s="44">
        <v>39</v>
      </c>
      <c r="E39" s="37">
        <v>74</v>
      </c>
      <c r="F39" s="125">
        <v>50</v>
      </c>
      <c r="G39" s="128">
        <v>55</v>
      </c>
      <c r="H39" s="129">
        <v>58</v>
      </c>
      <c r="I39" s="38">
        <v>58</v>
      </c>
      <c r="J39" s="126">
        <v>65</v>
      </c>
      <c r="K39" s="126">
        <v>70</v>
      </c>
      <c r="L39" s="130">
        <v>74</v>
      </c>
      <c r="M39" s="38">
        <v>70</v>
      </c>
      <c r="N39" s="39">
        <v>2</v>
      </c>
      <c r="O39" s="40">
        <f t="shared" si="4"/>
        <v>128</v>
      </c>
      <c r="P39" s="41">
        <f t="shared" si="5"/>
        <v>153.49682127280713</v>
      </c>
    </row>
    <row r="40" spans="1:16" s="42" customFormat="1" ht="13.8" x14ac:dyDescent="0.25">
      <c r="A40" s="76" t="s">
        <v>53</v>
      </c>
      <c r="B40" s="44">
        <v>2002</v>
      </c>
      <c r="C40" s="44" t="s">
        <v>51</v>
      </c>
      <c r="D40" s="44">
        <v>45</v>
      </c>
      <c r="E40" s="37">
        <v>65.5</v>
      </c>
      <c r="F40" s="125">
        <v>60</v>
      </c>
      <c r="G40" s="125">
        <v>64</v>
      </c>
      <c r="H40" s="130">
        <v>67</v>
      </c>
      <c r="I40" s="38">
        <v>64</v>
      </c>
      <c r="J40" s="126">
        <v>73</v>
      </c>
      <c r="K40" s="127">
        <v>78</v>
      </c>
      <c r="L40" s="132">
        <v>78</v>
      </c>
      <c r="M40" s="38">
        <v>78</v>
      </c>
      <c r="N40" s="39">
        <v>1</v>
      </c>
      <c r="O40" s="40">
        <f t="shared" si="4"/>
        <v>142</v>
      </c>
      <c r="P40" s="41">
        <f t="shared" si="5"/>
        <v>181.85543599756559</v>
      </c>
    </row>
    <row r="41" spans="1:16" ht="15" customHeight="1" x14ac:dyDescent="0.25">
      <c r="A41" s="594">
        <v>49</v>
      </c>
      <c r="B41" s="595"/>
      <c r="C41" s="595"/>
      <c r="D41" s="595"/>
      <c r="E41" s="595"/>
      <c r="F41" s="595"/>
      <c r="G41" s="595"/>
      <c r="H41" s="595"/>
      <c r="I41" s="595"/>
      <c r="J41" s="595"/>
      <c r="K41" s="595"/>
      <c r="L41" s="595"/>
      <c r="M41" s="595"/>
      <c r="N41" s="595"/>
      <c r="O41" s="595"/>
      <c r="P41" s="596"/>
    </row>
    <row r="42" spans="1:16" s="49" customFormat="1" ht="13.8" x14ac:dyDescent="0.25">
      <c r="A42" s="96" t="s">
        <v>55</v>
      </c>
      <c r="B42" s="70">
        <v>2010</v>
      </c>
      <c r="C42" s="43" t="s">
        <v>56</v>
      </c>
      <c r="D42" s="44">
        <v>1</v>
      </c>
      <c r="E42" s="45">
        <v>47.3</v>
      </c>
      <c r="F42" s="117">
        <v>22</v>
      </c>
      <c r="G42" s="117">
        <v>25</v>
      </c>
      <c r="H42" s="124">
        <v>27</v>
      </c>
      <c r="I42" s="38">
        <v>25</v>
      </c>
      <c r="J42" s="125">
        <v>30</v>
      </c>
      <c r="K42" s="126">
        <v>32</v>
      </c>
      <c r="L42" s="126">
        <v>34</v>
      </c>
      <c r="M42" s="38">
        <v>34</v>
      </c>
      <c r="N42" s="46">
        <v>3</v>
      </c>
      <c r="O42" s="47">
        <f>I42+M42</f>
        <v>59</v>
      </c>
      <c r="P42" s="48">
        <f>IF(O42=0,0,10^(0.75194503*LOG10(E42/175.508)^2)*O42)</f>
        <v>103.43690782094072</v>
      </c>
    </row>
    <row r="43" spans="1:16" s="49" customFormat="1" ht="13.8" x14ac:dyDescent="0.25">
      <c r="A43" s="139" t="s">
        <v>83</v>
      </c>
      <c r="B43" s="97">
        <v>2007</v>
      </c>
      <c r="C43" s="43" t="s">
        <v>12</v>
      </c>
      <c r="D43" s="44">
        <v>2</v>
      </c>
      <c r="E43" s="45">
        <v>48.4</v>
      </c>
      <c r="F43" s="120">
        <v>32</v>
      </c>
      <c r="G43" s="120">
        <v>35</v>
      </c>
      <c r="H43" s="120">
        <v>38</v>
      </c>
      <c r="I43" s="38">
        <v>38</v>
      </c>
      <c r="J43" s="125">
        <v>42</v>
      </c>
      <c r="K43" s="126">
        <v>45</v>
      </c>
      <c r="L43" s="127">
        <v>47</v>
      </c>
      <c r="M43" s="38">
        <v>45</v>
      </c>
      <c r="N43" s="46">
        <v>2</v>
      </c>
      <c r="O43" s="47">
        <f>I43+M43</f>
        <v>83</v>
      </c>
      <c r="P43" s="48">
        <f>IF(O43=0,0,10^(0.75194503*LOG10(E43/175.508)^2)*O43)</f>
        <v>142.70079477113939</v>
      </c>
    </row>
    <row r="44" spans="1:16" s="49" customFormat="1" ht="13.8" x14ac:dyDescent="0.3">
      <c r="A44" s="140" t="s">
        <v>76</v>
      </c>
      <c r="B44" s="70">
        <v>2007</v>
      </c>
      <c r="C44" s="50" t="s">
        <v>41</v>
      </c>
      <c r="D44" s="51">
        <v>3</v>
      </c>
      <c r="E44" s="52">
        <v>46</v>
      </c>
      <c r="F44" s="119">
        <v>40</v>
      </c>
      <c r="G44" s="117">
        <v>42</v>
      </c>
      <c r="H44" s="117">
        <v>44</v>
      </c>
      <c r="I44" s="38">
        <v>44</v>
      </c>
      <c r="J44" s="125">
        <v>47</v>
      </c>
      <c r="K44" s="127">
        <v>50</v>
      </c>
      <c r="L44" s="127">
        <v>50</v>
      </c>
      <c r="M44" s="38">
        <v>47</v>
      </c>
      <c r="N44" s="46">
        <v>1</v>
      </c>
      <c r="O44" s="47">
        <f>I44+M44</f>
        <v>91</v>
      </c>
      <c r="P44" s="48">
        <f>IF(O44=0,0,10^(0.75194503*LOG10(E44/175.508)^2)*O44)</f>
        <v>163.43307746106802</v>
      </c>
    </row>
    <row r="45" spans="1:16" x14ac:dyDescent="0.25">
      <c r="A45" s="588">
        <v>55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90"/>
    </row>
    <row r="46" spans="1:16" s="49" customFormat="1" x14ac:dyDescent="0.25">
      <c r="A46" s="83" t="s">
        <v>98</v>
      </c>
      <c r="B46" s="70">
        <v>2009</v>
      </c>
      <c r="C46" s="43" t="s">
        <v>81</v>
      </c>
      <c r="D46" s="44">
        <v>4</v>
      </c>
      <c r="E46" s="45">
        <v>52.7</v>
      </c>
      <c r="F46" s="117">
        <v>15</v>
      </c>
      <c r="G46" s="117">
        <v>18</v>
      </c>
      <c r="H46" s="124">
        <v>22</v>
      </c>
      <c r="I46" s="38">
        <v>18</v>
      </c>
      <c r="J46" s="125">
        <v>20</v>
      </c>
      <c r="K46" s="126">
        <v>23</v>
      </c>
      <c r="L46" s="126">
        <v>26</v>
      </c>
      <c r="M46" s="38">
        <v>26</v>
      </c>
      <c r="N46" s="46">
        <v>3</v>
      </c>
      <c r="O46" s="47">
        <f>I46+M46</f>
        <v>44</v>
      </c>
      <c r="P46" s="48">
        <f>IF(O46=0,0,10^(0.75194503*LOG10(E46/175.508)^2)*O46)</f>
        <v>70.587468323620186</v>
      </c>
    </row>
    <row r="47" spans="1:16" s="49" customFormat="1" x14ac:dyDescent="0.25">
      <c r="A47" s="82" t="s">
        <v>34</v>
      </c>
      <c r="B47" s="70">
        <v>2010</v>
      </c>
      <c r="C47" s="43" t="s">
        <v>35</v>
      </c>
      <c r="D47" s="44">
        <v>5</v>
      </c>
      <c r="E47" s="45">
        <v>52.9</v>
      </c>
      <c r="F47" s="117">
        <v>25</v>
      </c>
      <c r="G47" s="117">
        <v>27</v>
      </c>
      <c r="H47" s="117">
        <v>29</v>
      </c>
      <c r="I47" s="38">
        <v>29</v>
      </c>
      <c r="J47" s="125">
        <v>35</v>
      </c>
      <c r="K47" s="127">
        <v>37</v>
      </c>
      <c r="L47" s="126">
        <v>37</v>
      </c>
      <c r="M47" s="38">
        <v>37</v>
      </c>
      <c r="N47" s="46">
        <v>2</v>
      </c>
      <c r="O47" s="47">
        <f>I47+M47</f>
        <v>66</v>
      </c>
      <c r="P47" s="48">
        <f>IF(O47=0,0,10^(0.75194503*LOG10(E47/175.508)^2)*O47)</f>
        <v>105.56702353063358</v>
      </c>
    </row>
    <row r="48" spans="1:16" s="49" customFormat="1" x14ac:dyDescent="0.3">
      <c r="A48" s="151" t="s">
        <v>94</v>
      </c>
      <c r="B48" s="94">
        <v>2005</v>
      </c>
      <c r="C48" s="50" t="s">
        <v>35</v>
      </c>
      <c r="D48" s="51">
        <v>6</v>
      </c>
      <c r="E48" s="52">
        <v>53.8</v>
      </c>
      <c r="F48" s="119">
        <v>45</v>
      </c>
      <c r="G48" s="117">
        <v>50</v>
      </c>
      <c r="H48" s="117">
        <v>53</v>
      </c>
      <c r="I48" s="38">
        <v>53</v>
      </c>
      <c r="J48" s="125">
        <v>55</v>
      </c>
      <c r="K48" s="126">
        <v>60</v>
      </c>
      <c r="L48" s="127">
        <v>63</v>
      </c>
      <c r="M48" s="38">
        <v>60</v>
      </c>
      <c r="N48" s="46">
        <v>1</v>
      </c>
      <c r="O48" s="47">
        <f>I48+M48</f>
        <v>113</v>
      </c>
      <c r="P48" s="48">
        <f>IF(O48=0,0,10^(0.75194503*LOG10(E48/175.508)^2)*O48)</f>
        <v>178.3874543287782</v>
      </c>
    </row>
    <row r="49" spans="1:17" x14ac:dyDescent="0.25">
      <c r="A49" s="588">
        <v>61</v>
      </c>
      <c r="B49" s="589"/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90"/>
    </row>
    <row r="50" spans="1:17" s="49" customFormat="1" ht="13.8" x14ac:dyDescent="0.25">
      <c r="A50" s="76" t="s">
        <v>26</v>
      </c>
      <c r="B50" s="95">
        <v>2009</v>
      </c>
      <c r="C50" s="43" t="s">
        <v>23</v>
      </c>
      <c r="D50" s="44">
        <v>7</v>
      </c>
      <c r="E50" s="45">
        <v>56.7</v>
      </c>
      <c r="F50" s="117">
        <v>33</v>
      </c>
      <c r="G50" s="117">
        <v>35</v>
      </c>
      <c r="H50" s="117">
        <v>37</v>
      </c>
      <c r="I50" s="38">
        <v>37</v>
      </c>
      <c r="J50" s="125">
        <v>41</v>
      </c>
      <c r="K50" s="126">
        <v>44</v>
      </c>
      <c r="L50" s="126">
        <v>46</v>
      </c>
      <c r="M50" s="38">
        <v>46</v>
      </c>
      <c r="N50" s="46">
        <v>3</v>
      </c>
      <c r="O50" s="47">
        <f>I50+M50</f>
        <v>83</v>
      </c>
      <c r="P50" s="48">
        <f>IF(O50=0,0,10^(0.75194503*LOG10(E50/175.508)^2)*O50)</f>
        <v>125.93502243234245</v>
      </c>
    </row>
    <row r="51" spans="1:17" s="49" customFormat="1" ht="13.8" x14ac:dyDescent="0.25">
      <c r="A51" s="76" t="s">
        <v>27</v>
      </c>
      <c r="B51" s="95">
        <v>2006</v>
      </c>
      <c r="C51" s="43" t="s">
        <v>23</v>
      </c>
      <c r="D51" s="44">
        <v>9</v>
      </c>
      <c r="E51" s="54">
        <v>58</v>
      </c>
      <c r="F51" s="122">
        <v>37</v>
      </c>
      <c r="G51" s="123">
        <v>40</v>
      </c>
      <c r="H51" s="117">
        <v>42</v>
      </c>
      <c r="I51" s="38">
        <v>42</v>
      </c>
      <c r="J51" s="125">
        <v>45</v>
      </c>
      <c r="K51" s="126">
        <v>50</v>
      </c>
      <c r="L51" s="126">
        <v>53</v>
      </c>
      <c r="M51" s="38">
        <v>53</v>
      </c>
      <c r="N51" s="46">
        <v>2</v>
      </c>
      <c r="O51" s="47">
        <f>I51+M51</f>
        <v>95</v>
      </c>
      <c r="P51" s="48">
        <f>IF(O51=0,0,10^(0.75194503*LOG10(E51/175.508)^2)*O51)</f>
        <v>141.77496719734373</v>
      </c>
    </row>
    <row r="52" spans="1:17" s="49" customFormat="1" ht="13.8" x14ac:dyDescent="0.25">
      <c r="A52" s="74" t="s">
        <v>84</v>
      </c>
      <c r="B52" s="98">
        <v>2007</v>
      </c>
      <c r="C52" s="43" t="s">
        <v>12</v>
      </c>
      <c r="D52" s="44">
        <v>10</v>
      </c>
      <c r="E52" s="54">
        <v>58.2</v>
      </c>
      <c r="F52" s="567">
        <v>15</v>
      </c>
      <c r="G52" s="568">
        <v>18</v>
      </c>
      <c r="H52" s="121">
        <v>19</v>
      </c>
      <c r="I52" s="38">
        <v>18</v>
      </c>
      <c r="J52" s="125">
        <v>25</v>
      </c>
      <c r="K52" s="126">
        <v>30</v>
      </c>
      <c r="L52" s="127">
        <v>32</v>
      </c>
      <c r="M52" s="38">
        <v>30</v>
      </c>
      <c r="N52" s="46">
        <v>4</v>
      </c>
      <c r="O52" s="47">
        <f t="shared" ref="O52" si="6">I52+M52</f>
        <v>48</v>
      </c>
      <c r="P52" s="48">
        <f t="shared" ref="P52" si="7">IF(O52=0,0,10^(0.75194503*LOG10(E52/175.508)^2)*O52)</f>
        <v>71.455840088402852</v>
      </c>
    </row>
    <row r="53" spans="1:17" s="1" customFormat="1" ht="13.8" x14ac:dyDescent="0.25">
      <c r="A53" s="74" t="s">
        <v>85</v>
      </c>
      <c r="B53" s="141">
        <v>2003</v>
      </c>
      <c r="C53" s="142" t="s">
        <v>81</v>
      </c>
      <c r="D53" s="143">
        <v>12</v>
      </c>
      <c r="E53" s="144">
        <v>59.4</v>
      </c>
      <c r="F53" s="155">
        <v>50</v>
      </c>
      <c r="G53" s="157">
        <v>54</v>
      </c>
      <c r="H53" s="157">
        <v>57</v>
      </c>
      <c r="I53" s="146">
        <v>57</v>
      </c>
      <c r="J53" s="158">
        <v>63</v>
      </c>
      <c r="K53" s="160">
        <v>67</v>
      </c>
      <c r="L53" s="160">
        <v>71</v>
      </c>
      <c r="M53" s="146">
        <v>71</v>
      </c>
      <c r="N53" s="148">
        <v>1</v>
      </c>
      <c r="O53" s="149">
        <f>I53+M53</f>
        <v>128</v>
      </c>
      <c r="P53" s="150">
        <f>IF(O53=0,0,10^(0.75194503*LOG10(E53/175.508)^2)*O53)</f>
        <v>187.79137376318221</v>
      </c>
      <c r="Q53" s="60"/>
    </row>
    <row r="54" spans="1:17" x14ac:dyDescent="0.25">
      <c r="A54" s="588">
        <v>67</v>
      </c>
      <c r="B54" s="589"/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590"/>
    </row>
    <row r="55" spans="1:17" s="1" customFormat="1" x14ac:dyDescent="0.25">
      <c r="A55" s="103" t="s">
        <v>99</v>
      </c>
      <c r="B55" s="102">
        <v>2007</v>
      </c>
      <c r="C55" s="56" t="s">
        <v>12</v>
      </c>
      <c r="D55" s="56">
        <v>1</v>
      </c>
      <c r="E55" s="57">
        <v>63.1</v>
      </c>
      <c r="F55" s="181">
        <v>37</v>
      </c>
      <c r="G55" s="181">
        <v>40</v>
      </c>
      <c r="H55" s="184">
        <v>42</v>
      </c>
      <c r="I55" s="58">
        <v>40</v>
      </c>
      <c r="J55" s="203">
        <v>42</v>
      </c>
      <c r="K55" s="204">
        <v>46</v>
      </c>
      <c r="L55" s="205">
        <v>50</v>
      </c>
      <c r="M55" s="58">
        <v>46</v>
      </c>
      <c r="N55" s="59">
        <v>8</v>
      </c>
      <c r="O55" s="149">
        <f>I55+M55</f>
        <v>86</v>
      </c>
      <c r="P55" s="163">
        <f t="shared" ref="P55:P62" si="8">IF(O55=0,0,10^(0.75194503*LOG10(E55/174.393)^2)*O55)</f>
        <v>120.52275822812322</v>
      </c>
      <c r="Q55" s="60"/>
    </row>
    <row r="56" spans="1:17" s="1" customFormat="1" ht="13.8" x14ac:dyDescent="0.25">
      <c r="A56" s="75" t="s">
        <v>65</v>
      </c>
      <c r="B56" s="141">
        <v>2005</v>
      </c>
      <c r="C56" s="170" t="s">
        <v>63</v>
      </c>
      <c r="D56" s="171">
        <v>3</v>
      </c>
      <c r="E56" s="172">
        <v>64.3</v>
      </c>
      <c r="F56" s="183">
        <v>40</v>
      </c>
      <c r="G56" s="183">
        <v>45</v>
      </c>
      <c r="H56" s="183">
        <v>50</v>
      </c>
      <c r="I56" s="146">
        <v>50</v>
      </c>
      <c r="J56" s="158">
        <v>55</v>
      </c>
      <c r="K56" s="160">
        <v>60</v>
      </c>
      <c r="L56" s="160">
        <v>63</v>
      </c>
      <c r="M56" s="146">
        <v>63</v>
      </c>
      <c r="N56" s="148">
        <v>5</v>
      </c>
      <c r="O56" s="149">
        <f>I56+M56</f>
        <v>113</v>
      </c>
      <c r="P56" s="163">
        <f t="shared" si="8"/>
        <v>156.41091882744158</v>
      </c>
      <c r="Q56" s="60"/>
    </row>
    <row r="57" spans="1:17" s="1" customFormat="1" ht="13.8" x14ac:dyDescent="0.25">
      <c r="A57" s="72" t="s">
        <v>64</v>
      </c>
      <c r="B57" s="100">
        <v>2006</v>
      </c>
      <c r="C57" s="63" t="s">
        <v>63</v>
      </c>
      <c r="D57" s="64">
        <v>5</v>
      </c>
      <c r="E57" s="65">
        <v>63.65</v>
      </c>
      <c r="F57" s="185">
        <v>45</v>
      </c>
      <c r="G57" s="174">
        <v>48</v>
      </c>
      <c r="H57" s="200">
        <v>51</v>
      </c>
      <c r="I57" s="61">
        <v>48</v>
      </c>
      <c r="J57" s="176">
        <v>58</v>
      </c>
      <c r="K57" s="207">
        <v>61</v>
      </c>
      <c r="L57" s="177">
        <v>61</v>
      </c>
      <c r="M57" s="61">
        <v>61</v>
      </c>
      <c r="N57" s="62">
        <v>7</v>
      </c>
      <c r="O57" s="149">
        <f t="shared" ref="O57:O62" si="9">I57+M57</f>
        <v>109</v>
      </c>
      <c r="P57" s="163">
        <f t="shared" si="8"/>
        <v>151.88163611131239</v>
      </c>
      <c r="Q57" s="60"/>
    </row>
    <row r="58" spans="1:17" s="1" customFormat="1" x14ac:dyDescent="0.25">
      <c r="A58" s="103" t="s">
        <v>86</v>
      </c>
      <c r="B58" s="133">
        <v>2007</v>
      </c>
      <c r="C58" s="105" t="s">
        <v>12</v>
      </c>
      <c r="D58" s="109">
        <v>9</v>
      </c>
      <c r="E58" s="108">
        <v>63.5</v>
      </c>
      <c r="F58" s="186">
        <v>45</v>
      </c>
      <c r="G58" s="197">
        <v>48</v>
      </c>
      <c r="H58" s="197">
        <v>50</v>
      </c>
      <c r="I58" s="61">
        <v>50</v>
      </c>
      <c r="J58" s="176">
        <v>57</v>
      </c>
      <c r="K58" s="177">
        <v>60</v>
      </c>
      <c r="L58" s="177">
        <v>62</v>
      </c>
      <c r="M58" s="61">
        <v>62</v>
      </c>
      <c r="N58" s="62">
        <v>6</v>
      </c>
      <c r="O58" s="149">
        <f t="shared" si="9"/>
        <v>112</v>
      </c>
      <c r="P58" s="163">
        <f t="shared" si="8"/>
        <v>156.304732828319</v>
      </c>
      <c r="Q58" s="60"/>
    </row>
    <row r="59" spans="1:17" s="1" customFormat="1" ht="13.8" x14ac:dyDescent="0.25">
      <c r="A59" s="84" t="s">
        <v>72</v>
      </c>
      <c r="B59" s="133">
        <v>2006</v>
      </c>
      <c r="C59" s="105" t="s">
        <v>69</v>
      </c>
      <c r="D59" s="109">
        <v>10</v>
      </c>
      <c r="E59" s="108">
        <v>64.599999999999994</v>
      </c>
      <c r="F59" s="152">
        <v>67</v>
      </c>
      <c r="G59" s="152">
        <v>70</v>
      </c>
      <c r="H59" s="152">
        <v>72</v>
      </c>
      <c r="I59" s="175">
        <v>72</v>
      </c>
      <c r="J59" s="161">
        <v>80</v>
      </c>
      <c r="K59" s="162">
        <v>83</v>
      </c>
      <c r="L59" s="206">
        <v>86</v>
      </c>
      <c r="M59" s="178">
        <v>83</v>
      </c>
      <c r="N59" s="179">
        <v>4</v>
      </c>
      <c r="O59" s="149">
        <f t="shared" si="9"/>
        <v>155</v>
      </c>
      <c r="P59" s="163">
        <f t="shared" si="8"/>
        <v>213.89765792122026</v>
      </c>
      <c r="Q59" s="4"/>
    </row>
    <row r="60" spans="1:17" s="1" customFormat="1" x14ac:dyDescent="0.25">
      <c r="A60" s="187" t="s">
        <v>87</v>
      </c>
      <c r="B60" s="188">
        <v>2005</v>
      </c>
      <c r="C60" s="189" t="s">
        <v>81</v>
      </c>
      <c r="D60" s="190">
        <v>14</v>
      </c>
      <c r="E60" s="191">
        <v>64.25</v>
      </c>
      <c r="F60" s="173">
        <v>70</v>
      </c>
      <c r="G60" s="174">
        <v>75</v>
      </c>
      <c r="H60" s="174">
        <v>78</v>
      </c>
      <c r="I60" s="134">
        <v>78</v>
      </c>
      <c r="J60" s="176">
        <v>90</v>
      </c>
      <c r="K60" s="177">
        <v>96</v>
      </c>
      <c r="L60" s="177">
        <v>101</v>
      </c>
      <c r="M60" s="134">
        <v>101</v>
      </c>
      <c r="N60" s="137">
        <v>2</v>
      </c>
      <c r="O60" s="149">
        <f t="shared" si="9"/>
        <v>179</v>
      </c>
      <c r="P60" s="163">
        <f t="shared" si="8"/>
        <v>247.89165041542432</v>
      </c>
      <c r="Q60" s="60"/>
    </row>
    <row r="61" spans="1:17" s="1" customFormat="1" ht="13.8" x14ac:dyDescent="0.25">
      <c r="A61" s="164" t="s">
        <v>25</v>
      </c>
      <c r="B61" s="100">
        <v>2004</v>
      </c>
      <c r="C61" s="66" t="s">
        <v>23</v>
      </c>
      <c r="D61" s="67">
        <v>15</v>
      </c>
      <c r="E61" s="68">
        <v>66.849999999999994</v>
      </c>
      <c r="F61" s="173">
        <v>75</v>
      </c>
      <c r="G61" s="174">
        <v>80</v>
      </c>
      <c r="H61" s="174">
        <v>83</v>
      </c>
      <c r="I61" s="61">
        <v>83</v>
      </c>
      <c r="J61" s="176">
        <v>94</v>
      </c>
      <c r="K61" s="177">
        <v>97</v>
      </c>
      <c r="L61" s="177">
        <v>100</v>
      </c>
      <c r="M61" s="61">
        <v>100</v>
      </c>
      <c r="N61" s="62">
        <v>1</v>
      </c>
      <c r="O61" s="149">
        <f t="shared" si="9"/>
        <v>183</v>
      </c>
      <c r="P61" s="163">
        <f t="shared" si="8"/>
        <v>247.08555916031173</v>
      </c>
      <c r="Q61" s="60"/>
    </row>
    <row r="62" spans="1:17" s="1" customFormat="1" ht="13.8" x14ac:dyDescent="0.25">
      <c r="A62" s="84" t="s">
        <v>73</v>
      </c>
      <c r="B62" s="101">
        <v>2001</v>
      </c>
      <c r="C62" s="55" t="s">
        <v>69</v>
      </c>
      <c r="D62" s="56">
        <v>19</v>
      </c>
      <c r="E62" s="57">
        <v>61.5</v>
      </c>
      <c r="F62" s="182">
        <v>75</v>
      </c>
      <c r="G62" s="197">
        <v>79</v>
      </c>
      <c r="H62" s="201">
        <v>81</v>
      </c>
      <c r="I62" s="61">
        <v>79</v>
      </c>
      <c r="J62" s="176">
        <v>90</v>
      </c>
      <c r="K62" s="207">
        <v>96</v>
      </c>
      <c r="L62" s="207">
        <v>96</v>
      </c>
      <c r="M62" s="61">
        <v>90</v>
      </c>
      <c r="N62" s="62">
        <v>3</v>
      </c>
      <c r="O62" s="149">
        <f t="shared" si="9"/>
        <v>169</v>
      </c>
      <c r="P62" s="163">
        <f t="shared" si="8"/>
        <v>240.96663886203427</v>
      </c>
      <c r="Q62" s="60"/>
    </row>
    <row r="63" spans="1:17" x14ac:dyDescent="0.25">
      <c r="A63" s="588">
        <v>73</v>
      </c>
      <c r="B63" s="589"/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90"/>
    </row>
    <row r="64" spans="1:17" s="49" customFormat="1" ht="13.8" x14ac:dyDescent="0.3">
      <c r="A64" s="192" t="s">
        <v>97</v>
      </c>
      <c r="B64" s="193">
        <v>2008</v>
      </c>
      <c r="C64" s="194" t="s">
        <v>41</v>
      </c>
      <c r="D64" s="195">
        <v>20</v>
      </c>
      <c r="E64" s="196">
        <v>70.650000000000006</v>
      </c>
      <c r="F64" s="152">
        <v>38</v>
      </c>
      <c r="G64" s="154">
        <v>40</v>
      </c>
      <c r="H64" s="153">
        <v>42</v>
      </c>
      <c r="I64" s="145">
        <v>42</v>
      </c>
      <c r="J64" s="168">
        <v>55</v>
      </c>
      <c r="K64" s="169">
        <v>60</v>
      </c>
      <c r="L64" s="169">
        <v>60</v>
      </c>
      <c r="M64" s="145">
        <v>55</v>
      </c>
      <c r="N64" s="147">
        <v>4</v>
      </c>
      <c r="O64" s="47">
        <f>I64+M64</f>
        <v>97</v>
      </c>
      <c r="P64" s="48">
        <f>IF(O64=0,0,10^(0.75194503*LOG10(E64/175.508)^2)*O64)</f>
        <v>127.11702847659885</v>
      </c>
    </row>
    <row r="65" spans="1:17" s="1" customFormat="1" ht="13.8" x14ac:dyDescent="0.25">
      <c r="A65" s="75" t="s">
        <v>66</v>
      </c>
      <c r="B65" s="180">
        <v>2005</v>
      </c>
      <c r="C65" s="55" t="s">
        <v>63</v>
      </c>
      <c r="D65" s="56">
        <v>21</v>
      </c>
      <c r="E65" s="57">
        <v>69.3</v>
      </c>
      <c r="F65" s="182">
        <v>38</v>
      </c>
      <c r="G65" s="182">
        <v>40</v>
      </c>
      <c r="H65" s="182">
        <v>42</v>
      </c>
      <c r="I65" s="166">
        <v>42</v>
      </c>
      <c r="J65" s="161">
        <v>53</v>
      </c>
      <c r="K65" s="206">
        <v>56</v>
      </c>
      <c r="L65" s="162">
        <v>56</v>
      </c>
      <c r="M65" s="58">
        <v>56</v>
      </c>
      <c r="N65" s="59">
        <v>3</v>
      </c>
      <c r="O65" s="47">
        <f t="shared" ref="O65:O68" si="10">I65+M65</f>
        <v>98</v>
      </c>
      <c r="P65" s="163">
        <f>IF(O65=0,0,10^(0.75194503*LOG10(E65/174.393)^2)*O65)</f>
        <v>129.42449630707904</v>
      </c>
      <c r="Q65" s="60"/>
    </row>
    <row r="66" spans="1:17" s="1" customFormat="1" x14ac:dyDescent="0.25">
      <c r="A66" s="103" t="s">
        <v>20</v>
      </c>
      <c r="B66" s="107">
        <v>2003</v>
      </c>
      <c r="C66" s="105" t="s">
        <v>12</v>
      </c>
      <c r="D66" s="109">
        <v>14</v>
      </c>
      <c r="E66" s="108">
        <v>71.099999999999994</v>
      </c>
      <c r="F66" s="152">
        <v>73</v>
      </c>
      <c r="G66" s="202">
        <v>76</v>
      </c>
      <c r="H66" s="152">
        <v>76</v>
      </c>
      <c r="I66" s="175">
        <v>76</v>
      </c>
      <c r="J66" s="161">
        <v>85</v>
      </c>
      <c r="K66" s="162">
        <v>88</v>
      </c>
      <c r="L66" s="161">
        <v>90</v>
      </c>
      <c r="M66" s="178">
        <v>90</v>
      </c>
      <c r="N66" s="179"/>
      <c r="O66" s="149">
        <f>I66+M66</f>
        <v>166</v>
      </c>
      <c r="P66" s="163">
        <f>IF(O66=0,0,10^(0.75194503*LOG10(E66/174.393)^2)*O66)</f>
        <v>215.9132401112756</v>
      </c>
      <c r="Q66" s="4"/>
    </row>
    <row r="67" spans="1:17" s="1" customFormat="1" ht="13.8" x14ac:dyDescent="0.25">
      <c r="A67" s="76" t="s">
        <v>74</v>
      </c>
      <c r="B67" s="106">
        <v>2007</v>
      </c>
      <c r="C67" s="105" t="s">
        <v>69</v>
      </c>
      <c r="D67" s="67">
        <v>22</v>
      </c>
      <c r="E67" s="68">
        <v>69.849999999999994</v>
      </c>
      <c r="F67" s="198">
        <v>50</v>
      </c>
      <c r="G67" s="199">
        <v>50</v>
      </c>
      <c r="H67" s="197">
        <v>55</v>
      </c>
      <c r="I67" s="167">
        <v>55</v>
      </c>
      <c r="J67" s="208">
        <v>68</v>
      </c>
      <c r="K67" s="162">
        <v>68</v>
      </c>
      <c r="L67" s="206">
        <v>72</v>
      </c>
      <c r="M67" s="61">
        <v>68</v>
      </c>
      <c r="N67" s="62">
        <v>2</v>
      </c>
      <c r="O67" s="47">
        <f t="shared" si="10"/>
        <v>123</v>
      </c>
      <c r="P67" s="163">
        <f>IF(O67=0,0,10^(0.75194503*LOG10(E67/174.393)^2)*O67)</f>
        <v>161.6720799593258</v>
      </c>
      <c r="Q67" s="60"/>
    </row>
    <row r="68" spans="1:17" s="1" customFormat="1" ht="13.8" x14ac:dyDescent="0.25">
      <c r="A68" s="76" t="s">
        <v>28</v>
      </c>
      <c r="B68" s="106">
        <v>2002</v>
      </c>
      <c r="C68" s="105" t="s">
        <v>23</v>
      </c>
      <c r="D68" s="109">
        <v>23</v>
      </c>
      <c r="E68" s="108">
        <v>72.900000000000006</v>
      </c>
      <c r="F68" s="152">
        <v>90</v>
      </c>
      <c r="G68" s="202">
        <v>95</v>
      </c>
      <c r="H68" s="200">
        <v>96</v>
      </c>
      <c r="I68" s="167">
        <v>90</v>
      </c>
      <c r="J68" s="161">
        <v>107</v>
      </c>
      <c r="K68" s="162">
        <v>113</v>
      </c>
      <c r="L68" s="206">
        <v>121</v>
      </c>
      <c r="M68" s="61">
        <v>113</v>
      </c>
      <c r="N68" s="62">
        <v>1</v>
      </c>
      <c r="O68" s="47">
        <f t="shared" si="10"/>
        <v>203</v>
      </c>
      <c r="P68" s="163">
        <f>IF(O68=0,0,10^(0.75194503*LOG10(E68/174.393)^2)*O68)</f>
        <v>260.25140051802379</v>
      </c>
      <c r="Q68" s="60"/>
    </row>
    <row r="69" spans="1:17" x14ac:dyDescent="0.25">
      <c r="A69" s="588">
        <v>81</v>
      </c>
      <c r="B69" s="589"/>
      <c r="C69" s="589"/>
      <c r="D69" s="589"/>
      <c r="E69" s="589"/>
      <c r="F69" s="589"/>
      <c r="G69" s="589"/>
      <c r="H69" s="589"/>
      <c r="I69" s="589"/>
      <c r="J69" s="589"/>
      <c r="K69" s="589"/>
      <c r="L69" s="589"/>
      <c r="M69" s="589"/>
      <c r="N69" s="589"/>
      <c r="O69" s="589"/>
      <c r="P69" s="590"/>
    </row>
    <row r="70" spans="1:17" s="1" customFormat="1" x14ac:dyDescent="0.25">
      <c r="A70" s="225" t="s">
        <v>88</v>
      </c>
      <c r="B70" s="226">
        <v>2007</v>
      </c>
      <c r="C70" s="227" t="s">
        <v>81</v>
      </c>
      <c r="D70" s="227">
        <v>8</v>
      </c>
      <c r="E70" s="228">
        <v>74.650000000000006</v>
      </c>
      <c r="F70" s="152">
        <v>35</v>
      </c>
      <c r="G70" s="152">
        <v>38</v>
      </c>
      <c r="H70" s="174">
        <v>40</v>
      </c>
      <c r="I70" s="215">
        <v>40</v>
      </c>
      <c r="J70" s="161">
        <v>45</v>
      </c>
      <c r="K70" s="206">
        <v>48</v>
      </c>
      <c r="L70" s="162">
        <v>48</v>
      </c>
      <c r="M70" s="134">
        <v>48</v>
      </c>
      <c r="N70" s="137">
        <v>4</v>
      </c>
      <c r="O70" s="149">
        <f>I70+M70</f>
        <v>88</v>
      </c>
      <c r="P70" s="150">
        <f>IF(O70=0,0,10^(0.75194503*LOG10(E70/175.508)^2)*O70)</f>
        <v>111.71981842911831</v>
      </c>
      <c r="Q70" s="60"/>
    </row>
    <row r="71" spans="1:17" s="1" customFormat="1" ht="13.8" x14ac:dyDescent="0.25">
      <c r="A71" s="229" t="s">
        <v>54</v>
      </c>
      <c r="B71" s="230">
        <v>2005</v>
      </c>
      <c r="C71" s="230" t="s">
        <v>51</v>
      </c>
      <c r="D71" s="231">
        <v>13</v>
      </c>
      <c r="E71" s="232">
        <v>74</v>
      </c>
      <c r="F71" s="156">
        <v>52</v>
      </c>
      <c r="G71" s="156">
        <v>57</v>
      </c>
      <c r="H71" s="156">
        <v>60</v>
      </c>
      <c r="I71" s="135">
        <v>60</v>
      </c>
      <c r="J71" s="218">
        <v>64</v>
      </c>
      <c r="K71" s="219">
        <v>69</v>
      </c>
      <c r="L71" s="219">
        <v>71</v>
      </c>
      <c r="M71" s="136">
        <v>71</v>
      </c>
      <c r="N71" s="138">
        <v>3</v>
      </c>
      <c r="O71" s="149">
        <f>I71+M71</f>
        <v>131</v>
      </c>
      <c r="P71" s="163">
        <f>IF(O71=0,0,10^(0.75194503*LOG10(E71/174.393)^2)*O71)</f>
        <v>166.530912973684</v>
      </c>
      <c r="Q71" s="4"/>
    </row>
    <row r="72" spans="1:17" s="1" customFormat="1" ht="13.8" x14ac:dyDescent="0.25">
      <c r="A72" s="84" t="s">
        <v>30</v>
      </c>
      <c r="B72" s="211">
        <v>2003</v>
      </c>
      <c r="C72" s="212" t="s">
        <v>23</v>
      </c>
      <c r="D72" s="213">
        <v>15</v>
      </c>
      <c r="E72" s="13">
        <v>75</v>
      </c>
      <c r="F72" s="156">
        <v>85</v>
      </c>
      <c r="G72" s="209">
        <v>90</v>
      </c>
      <c r="H72" s="209">
        <v>93</v>
      </c>
      <c r="I72" s="217">
        <v>93</v>
      </c>
      <c r="J72" s="159">
        <v>113</v>
      </c>
      <c r="K72" s="210">
        <v>118</v>
      </c>
      <c r="L72" s="210">
        <v>121</v>
      </c>
      <c r="M72" s="217">
        <v>121</v>
      </c>
      <c r="N72" s="221">
        <v>2</v>
      </c>
      <c r="O72" s="149">
        <f>I72+M72</f>
        <v>214</v>
      </c>
      <c r="P72" s="163">
        <f>IF(O72=0,0,10^(0.75194503*LOG10(E72/174.393)^2)*O72)</f>
        <v>270.02188609941237</v>
      </c>
      <c r="Q72" s="60"/>
    </row>
    <row r="73" spans="1:17" s="49" customFormat="1" ht="13.8" x14ac:dyDescent="0.25">
      <c r="A73" s="164" t="s">
        <v>29</v>
      </c>
      <c r="B73" s="165">
        <v>2002</v>
      </c>
      <c r="C73" s="165" t="s">
        <v>23</v>
      </c>
      <c r="D73" s="35">
        <v>16</v>
      </c>
      <c r="E73" s="214">
        <v>80.599999999999994</v>
      </c>
      <c r="F73" s="235">
        <v>105</v>
      </c>
      <c r="G73" s="236">
        <v>113</v>
      </c>
      <c r="H73" s="236">
        <v>117</v>
      </c>
      <c r="I73" s="216">
        <v>117</v>
      </c>
      <c r="J73" s="239">
        <v>130</v>
      </c>
      <c r="K73" s="241">
        <v>138</v>
      </c>
      <c r="L73" s="242">
        <v>143</v>
      </c>
      <c r="M73" s="216">
        <v>138</v>
      </c>
      <c r="N73" s="220">
        <v>1</v>
      </c>
      <c r="O73" s="47">
        <f>I73+M73</f>
        <v>255</v>
      </c>
      <c r="P73" s="222">
        <f>IF(O73=0,0,10^(0.75194503*LOG10(E73/174.393)^2)*O73)</f>
        <v>309.75974707451468</v>
      </c>
    </row>
    <row r="74" spans="1:17" x14ac:dyDescent="0.25">
      <c r="A74" s="588">
        <v>96</v>
      </c>
      <c r="B74" s="589"/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90"/>
    </row>
    <row r="75" spans="1:17" s="1" customFormat="1" x14ac:dyDescent="0.25">
      <c r="A75" s="16" t="s">
        <v>89</v>
      </c>
      <c r="B75" s="12">
        <v>2007</v>
      </c>
      <c r="C75" s="12" t="s">
        <v>12</v>
      </c>
      <c r="D75" s="12">
        <v>17</v>
      </c>
      <c r="E75" s="13">
        <v>92.6</v>
      </c>
      <c r="F75" s="156">
        <v>30</v>
      </c>
      <c r="G75" s="156">
        <v>33</v>
      </c>
      <c r="H75" s="156">
        <v>35</v>
      </c>
      <c r="I75" s="30">
        <v>35</v>
      </c>
      <c r="J75" s="218">
        <v>45</v>
      </c>
      <c r="K75" s="219">
        <v>50</v>
      </c>
      <c r="L75" s="219">
        <v>53</v>
      </c>
      <c r="M75" s="29">
        <v>53</v>
      </c>
      <c r="N75" s="7">
        <v>4</v>
      </c>
      <c r="O75" s="47">
        <f t="shared" ref="O75:O84" si="11">I75+M75</f>
        <v>88</v>
      </c>
      <c r="P75" s="5">
        <f>IF(O75=0,0,10^(0.75194503*LOG10(E75/174.393)^2)*O75)</f>
        <v>100.30316405528339</v>
      </c>
      <c r="Q75" s="4"/>
    </row>
    <row r="76" spans="1:17" s="1" customFormat="1" ht="13.8" x14ac:dyDescent="0.25">
      <c r="A76" s="72" t="s">
        <v>38</v>
      </c>
      <c r="B76" s="85">
        <v>2002</v>
      </c>
      <c r="C76" s="85" t="s">
        <v>35</v>
      </c>
      <c r="D76" s="12">
        <v>18</v>
      </c>
      <c r="E76" s="13">
        <v>94.55</v>
      </c>
      <c r="F76" s="156">
        <v>82</v>
      </c>
      <c r="G76" s="156">
        <v>86</v>
      </c>
      <c r="H76" s="156">
        <v>88</v>
      </c>
      <c r="I76" s="30">
        <v>88</v>
      </c>
      <c r="J76" s="218">
        <v>103</v>
      </c>
      <c r="K76" s="219">
        <v>109</v>
      </c>
      <c r="L76" s="219">
        <v>112</v>
      </c>
      <c r="M76" s="29">
        <v>112</v>
      </c>
      <c r="N76" s="7">
        <v>3</v>
      </c>
      <c r="O76" s="47">
        <f t="shared" si="11"/>
        <v>200</v>
      </c>
      <c r="P76" s="5">
        <f>IF(O76=0,0,10^(0.75194503*LOG10(E76/174.393)^2)*O76)</f>
        <v>226.03809214107341</v>
      </c>
      <c r="Q76" s="4"/>
    </row>
    <row r="77" spans="1:17" s="1" customFormat="1" ht="13.8" x14ac:dyDescent="0.25">
      <c r="A77" s="224" t="s">
        <v>31</v>
      </c>
      <c r="B77" s="85">
        <v>2001</v>
      </c>
      <c r="C77" s="85" t="s">
        <v>23</v>
      </c>
      <c r="D77" s="12">
        <v>19</v>
      </c>
      <c r="E77" s="13">
        <v>95.9</v>
      </c>
      <c r="F77" s="233">
        <v>95</v>
      </c>
      <c r="G77" s="233">
        <v>95</v>
      </c>
      <c r="H77" s="156">
        <v>95</v>
      </c>
      <c r="I77" s="30">
        <v>95</v>
      </c>
      <c r="J77" s="218">
        <v>120</v>
      </c>
      <c r="K77" s="238">
        <v>126</v>
      </c>
      <c r="L77" s="219">
        <v>126</v>
      </c>
      <c r="M77" s="29">
        <v>126</v>
      </c>
      <c r="N77" s="7">
        <v>2</v>
      </c>
      <c r="O77" s="47">
        <f t="shared" si="11"/>
        <v>221</v>
      </c>
      <c r="P77" s="5">
        <f>IF(O77=0,0,10^(0.75194503*LOG10(E77/174.393)^2)*O77)</f>
        <v>248.37655557085114</v>
      </c>
      <c r="Q77" s="4"/>
    </row>
    <row r="78" spans="1:17" s="1" customFormat="1" ht="15.6" x14ac:dyDescent="0.3">
      <c r="A78" s="223" t="s">
        <v>75</v>
      </c>
      <c r="B78" s="12">
        <v>2005</v>
      </c>
      <c r="C78" s="14" t="s">
        <v>69</v>
      </c>
      <c r="D78" s="12">
        <v>20</v>
      </c>
      <c r="E78" s="13">
        <v>94.8</v>
      </c>
      <c r="F78" s="156">
        <v>104</v>
      </c>
      <c r="G78" s="233">
        <v>110</v>
      </c>
      <c r="H78" s="233">
        <v>110</v>
      </c>
      <c r="I78" s="30">
        <v>104</v>
      </c>
      <c r="J78" s="218">
        <v>120</v>
      </c>
      <c r="K78" s="219">
        <v>126</v>
      </c>
      <c r="L78" s="238">
        <v>130</v>
      </c>
      <c r="M78" s="29">
        <v>126</v>
      </c>
      <c r="N78" s="7">
        <v>1</v>
      </c>
      <c r="O78" s="47">
        <f t="shared" si="11"/>
        <v>230</v>
      </c>
      <c r="P78" s="5">
        <f>IF(O78=0,0,10^(0.75194503*LOG10(E78/174.393)^2)*O78)</f>
        <v>259.67009047501978</v>
      </c>
      <c r="Q78" s="4"/>
    </row>
    <row r="79" spans="1:17" x14ac:dyDescent="0.25">
      <c r="A79" s="588" t="s">
        <v>90</v>
      </c>
      <c r="B79" s="589"/>
      <c r="C79" s="589"/>
      <c r="D79" s="589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90"/>
    </row>
    <row r="80" spans="1:17" s="1" customFormat="1" ht="15.75" customHeight="1" x14ac:dyDescent="0.3">
      <c r="A80" s="99" t="s">
        <v>13</v>
      </c>
      <c r="B80" s="12">
        <v>2006</v>
      </c>
      <c r="C80" s="12" t="s">
        <v>12</v>
      </c>
      <c r="D80" s="12">
        <v>21</v>
      </c>
      <c r="E80" s="13">
        <v>99.1</v>
      </c>
      <c r="F80" s="156">
        <v>35</v>
      </c>
      <c r="G80" s="156">
        <v>40</v>
      </c>
      <c r="H80" s="234">
        <v>45</v>
      </c>
      <c r="I80" s="30">
        <v>40</v>
      </c>
      <c r="J80" s="218">
        <v>50</v>
      </c>
      <c r="K80" s="219">
        <v>55</v>
      </c>
      <c r="L80" s="219">
        <v>60</v>
      </c>
      <c r="M80" s="29">
        <v>60</v>
      </c>
      <c r="N80" s="7">
        <v>5</v>
      </c>
      <c r="O80" s="47">
        <f t="shared" si="11"/>
        <v>100</v>
      </c>
      <c r="P80" s="5">
        <f>IF(O80=0,0,10^(0.75194503*LOG10(E80/174.393)^2)*O80)</f>
        <v>110.99500823728509</v>
      </c>
      <c r="Q80" s="4"/>
    </row>
    <row r="81" spans="1:17" s="1" customFormat="1" ht="14.4" x14ac:dyDescent="0.3">
      <c r="A81" s="69" t="s">
        <v>32</v>
      </c>
      <c r="B81" s="12">
        <v>2007</v>
      </c>
      <c r="C81" s="12" t="s">
        <v>23</v>
      </c>
      <c r="D81" s="12">
        <v>22</v>
      </c>
      <c r="E81" s="13">
        <v>106.5</v>
      </c>
      <c r="F81" s="156">
        <v>50</v>
      </c>
      <c r="G81" s="156">
        <v>55</v>
      </c>
      <c r="H81" s="156">
        <v>60</v>
      </c>
      <c r="I81" s="30">
        <v>60</v>
      </c>
      <c r="J81" s="218">
        <v>61</v>
      </c>
      <c r="K81" s="219">
        <v>70</v>
      </c>
      <c r="L81" s="219">
        <v>80</v>
      </c>
      <c r="M81" s="29">
        <v>80</v>
      </c>
      <c r="N81" s="7">
        <v>4</v>
      </c>
      <c r="O81" s="47">
        <f t="shared" si="11"/>
        <v>140</v>
      </c>
      <c r="P81" s="5">
        <f>IF(O81=0,0,10^(0.75194503*LOG10(E81/174.393)^2)*O81)</f>
        <v>151.57301324696658</v>
      </c>
      <c r="Q81" s="4"/>
    </row>
    <row r="82" spans="1:17" s="1" customFormat="1" x14ac:dyDescent="0.25">
      <c r="A82" s="82" t="s">
        <v>67</v>
      </c>
      <c r="B82" s="12">
        <v>2005</v>
      </c>
      <c r="C82" s="12" t="s">
        <v>63</v>
      </c>
      <c r="D82" s="12">
        <v>23</v>
      </c>
      <c r="E82" s="13">
        <v>126.6</v>
      </c>
      <c r="F82" s="156">
        <v>60</v>
      </c>
      <c r="G82" s="156">
        <v>65</v>
      </c>
      <c r="H82" s="156">
        <v>68</v>
      </c>
      <c r="I82" s="30">
        <v>68</v>
      </c>
      <c r="J82" s="237">
        <v>75</v>
      </c>
      <c r="K82" s="219">
        <v>75</v>
      </c>
      <c r="L82" s="238">
        <v>80</v>
      </c>
      <c r="M82" s="29">
        <v>75</v>
      </c>
      <c r="N82" s="7">
        <v>3</v>
      </c>
      <c r="O82" s="47">
        <f t="shared" si="11"/>
        <v>143</v>
      </c>
      <c r="P82" s="5">
        <f>IF(O82=0,0,10^(0.75194503*LOG10(E82/174.393)^2)*O82)</f>
        <v>147.87144090637932</v>
      </c>
      <c r="Q82" s="4"/>
    </row>
    <row r="83" spans="1:17" s="1" customFormat="1" x14ac:dyDescent="0.25">
      <c r="A83" s="86" t="s">
        <v>33</v>
      </c>
      <c r="B83" s="12">
        <v>2004</v>
      </c>
      <c r="C83" s="12" t="s">
        <v>23</v>
      </c>
      <c r="D83" s="12">
        <v>24</v>
      </c>
      <c r="E83" s="13">
        <v>122</v>
      </c>
      <c r="F83" s="156">
        <v>95</v>
      </c>
      <c r="G83" s="156">
        <v>102</v>
      </c>
      <c r="H83" s="233">
        <v>107</v>
      </c>
      <c r="I83" s="30">
        <v>102</v>
      </c>
      <c r="J83" s="218">
        <v>115</v>
      </c>
      <c r="K83" s="219">
        <v>120</v>
      </c>
      <c r="L83" s="238">
        <v>126</v>
      </c>
      <c r="M83" s="29">
        <v>120</v>
      </c>
      <c r="N83" s="7">
        <v>2</v>
      </c>
      <c r="O83" s="47">
        <f t="shared" si="11"/>
        <v>222</v>
      </c>
      <c r="P83" s="5">
        <f>IF(O83=0,0,10^(0.75194503*LOG10(E83/174.393)^2)*O83)</f>
        <v>231.45039193668836</v>
      </c>
      <c r="Q83" s="4"/>
    </row>
    <row r="84" spans="1:17" s="1" customFormat="1" x14ac:dyDescent="0.25">
      <c r="A84" s="82" t="s">
        <v>37</v>
      </c>
      <c r="B84" s="12">
        <v>2004</v>
      </c>
      <c r="C84" s="12" t="s">
        <v>35</v>
      </c>
      <c r="D84" s="12">
        <v>25</v>
      </c>
      <c r="E84" s="13">
        <v>125.7</v>
      </c>
      <c r="F84" s="156">
        <v>107</v>
      </c>
      <c r="G84" s="156">
        <v>112</v>
      </c>
      <c r="H84" s="156">
        <v>115</v>
      </c>
      <c r="I84" s="30">
        <v>115</v>
      </c>
      <c r="J84" s="240">
        <v>132</v>
      </c>
      <c r="K84" s="219">
        <v>136</v>
      </c>
      <c r="L84" s="238">
        <v>140</v>
      </c>
      <c r="M84" s="29">
        <v>136</v>
      </c>
      <c r="N84" s="7">
        <v>1</v>
      </c>
      <c r="O84" s="47">
        <f t="shared" si="11"/>
        <v>251</v>
      </c>
      <c r="P84" s="5">
        <f>IF(O84=0,0,10^(0.75194503*LOG10(E84/174.393)^2)*O84)</f>
        <v>259.94253478052843</v>
      </c>
      <c r="Q84" s="4"/>
    </row>
  </sheetData>
  <sortState ref="A88:P92">
    <sortCondition ref="F88:F92"/>
  </sortState>
  <mergeCells count="25">
    <mergeCell ref="A30:P30"/>
    <mergeCell ref="A63:P63"/>
    <mergeCell ref="A69:P69"/>
    <mergeCell ref="A79:P79"/>
    <mergeCell ref="A14:P14"/>
    <mergeCell ref="A74:P74"/>
    <mergeCell ref="A41:P41"/>
    <mergeCell ref="A45:P45"/>
    <mergeCell ref="A49:P49"/>
    <mergeCell ref="A54:P54"/>
    <mergeCell ref="A21:P21"/>
    <mergeCell ref="A18:P18"/>
    <mergeCell ref="A7:P7"/>
    <mergeCell ref="E5:E6"/>
    <mergeCell ref="F5:I5"/>
    <mergeCell ref="O5:O6"/>
    <mergeCell ref="P5:P6"/>
    <mergeCell ref="D5:D6"/>
    <mergeCell ref="J5:L5"/>
    <mergeCell ref="A1:N1"/>
    <mergeCell ref="A2:N2"/>
    <mergeCell ref="A5:A6"/>
    <mergeCell ref="B5:B6"/>
    <mergeCell ref="C5:C6"/>
    <mergeCell ref="N5:N6"/>
  </mergeCells>
  <phoneticPr fontId="5" type="noConversion"/>
  <pageMargins left="0.2" right="0.2" top="0.27" bottom="0.77" header="0.2" footer="0.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="80" zoomScaleNormal="80" workbookViewId="0">
      <selection activeCell="C35" sqref="C35"/>
    </sheetView>
  </sheetViews>
  <sheetFormatPr defaultRowHeight="15.6" x14ac:dyDescent="0.3"/>
  <cols>
    <col min="1" max="1" width="25.5" customWidth="1"/>
    <col min="2" max="2" width="11.19921875" customWidth="1"/>
    <col min="3" max="3" width="10.3984375" customWidth="1"/>
    <col min="4" max="5" width="11.3984375" customWidth="1"/>
    <col min="12" max="12" width="9.09765625" customWidth="1"/>
    <col min="13" max="13" width="11.19921875" customWidth="1"/>
    <col min="14" max="14" width="10.8984375" customWidth="1"/>
    <col min="15" max="15" width="13.19921875" customWidth="1"/>
    <col min="16" max="16" width="17.19921875" customWidth="1"/>
  </cols>
  <sheetData>
    <row r="1" spans="1:16" s="49" customFormat="1" ht="13.2" x14ac:dyDescent="0.3">
      <c r="A1" s="243" t="s">
        <v>78</v>
      </c>
      <c r="B1" s="94">
        <v>2012</v>
      </c>
      <c r="C1" s="244" t="s">
        <v>12</v>
      </c>
      <c r="D1" s="36">
        <v>2</v>
      </c>
      <c r="E1" s="245">
        <v>23.1</v>
      </c>
      <c r="F1" s="246">
        <v>7</v>
      </c>
      <c r="G1" s="246">
        <v>10</v>
      </c>
      <c r="H1" s="246">
        <v>11</v>
      </c>
      <c r="I1" s="247">
        <v>11</v>
      </c>
      <c r="J1" s="248">
        <v>14</v>
      </c>
      <c r="K1" s="249">
        <v>15</v>
      </c>
      <c r="L1" s="249">
        <v>16</v>
      </c>
      <c r="M1" s="247">
        <v>16</v>
      </c>
      <c r="N1" s="250">
        <v>6</v>
      </c>
      <c r="O1" s="251">
        <f t="shared" ref="O1:O6" si="0">I1+M1</f>
        <v>27</v>
      </c>
      <c r="P1" s="252">
        <f t="shared" ref="P1:P6" si="1">IF(O1=0,0,10^(0.75194503*LOG10(E1/175.508)^2)*O1)</f>
        <v>103.41339837984168</v>
      </c>
    </row>
    <row r="2" spans="1:16" s="49" customFormat="1" ht="13.2" x14ac:dyDescent="0.25">
      <c r="A2" s="253" t="s">
        <v>46</v>
      </c>
      <c r="B2" s="94">
        <v>2010</v>
      </c>
      <c r="C2" s="254" t="s">
        <v>47</v>
      </c>
      <c r="D2" s="36">
        <v>5</v>
      </c>
      <c r="E2" s="245">
        <v>30.65</v>
      </c>
      <c r="F2" s="246">
        <v>20</v>
      </c>
      <c r="G2" s="246">
        <v>22</v>
      </c>
      <c r="H2" s="246">
        <v>23</v>
      </c>
      <c r="I2" s="247">
        <v>23</v>
      </c>
      <c r="J2" s="248">
        <v>28</v>
      </c>
      <c r="K2" s="249">
        <v>31</v>
      </c>
      <c r="L2" s="255">
        <v>33</v>
      </c>
      <c r="M2" s="247">
        <v>31</v>
      </c>
      <c r="N2" s="250">
        <v>4</v>
      </c>
      <c r="O2" s="251">
        <f t="shared" si="0"/>
        <v>54</v>
      </c>
      <c r="P2" s="252">
        <f t="shared" si="1"/>
        <v>145.97620336705219</v>
      </c>
    </row>
    <row r="3" spans="1:16" s="49" customFormat="1" ht="13.8" x14ac:dyDescent="0.3">
      <c r="A3" s="256" t="s">
        <v>22</v>
      </c>
      <c r="B3" s="94">
        <v>2010</v>
      </c>
      <c r="C3" s="257" t="s">
        <v>23</v>
      </c>
      <c r="D3" s="258">
        <v>6</v>
      </c>
      <c r="E3" s="259">
        <v>29.3</v>
      </c>
      <c r="F3" s="260">
        <v>21</v>
      </c>
      <c r="G3" s="246">
        <v>21</v>
      </c>
      <c r="H3" s="246">
        <v>23</v>
      </c>
      <c r="I3" s="247">
        <v>23</v>
      </c>
      <c r="J3" s="261">
        <v>27</v>
      </c>
      <c r="K3" s="249">
        <v>27</v>
      </c>
      <c r="L3" s="255">
        <v>30</v>
      </c>
      <c r="M3" s="247">
        <v>27</v>
      </c>
      <c r="N3" s="250">
        <v>5</v>
      </c>
      <c r="O3" s="251">
        <f t="shared" si="0"/>
        <v>50</v>
      </c>
      <c r="P3" s="252">
        <f t="shared" si="1"/>
        <v>142.37797344141052</v>
      </c>
    </row>
    <row r="4" spans="1:16" s="49" customFormat="1" ht="13.2" x14ac:dyDescent="0.25">
      <c r="A4" s="253" t="s">
        <v>48</v>
      </c>
      <c r="B4" s="94">
        <v>2010</v>
      </c>
      <c r="C4" s="257" t="s">
        <v>47</v>
      </c>
      <c r="D4" s="258">
        <v>8</v>
      </c>
      <c r="E4" s="259">
        <v>32.75</v>
      </c>
      <c r="F4" s="262">
        <v>21</v>
      </c>
      <c r="G4" s="246">
        <v>23</v>
      </c>
      <c r="H4" s="246">
        <v>25</v>
      </c>
      <c r="I4" s="247">
        <v>25</v>
      </c>
      <c r="J4" s="248">
        <v>25</v>
      </c>
      <c r="K4" s="249">
        <v>27</v>
      </c>
      <c r="L4" s="249">
        <v>29</v>
      </c>
      <c r="M4" s="247">
        <v>29</v>
      </c>
      <c r="N4" s="250">
        <v>3</v>
      </c>
      <c r="O4" s="251">
        <f t="shared" si="0"/>
        <v>54</v>
      </c>
      <c r="P4" s="252">
        <f t="shared" si="1"/>
        <v>135.55078735160799</v>
      </c>
    </row>
    <row r="5" spans="1:16" s="49" customFormat="1" ht="13.2" x14ac:dyDescent="0.25">
      <c r="A5" s="263" t="s">
        <v>71</v>
      </c>
      <c r="B5" s="94">
        <v>2010</v>
      </c>
      <c r="C5" s="254" t="s">
        <v>69</v>
      </c>
      <c r="D5" s="36">
        <v>9</v>
      </c>
      <c r="E5" s="245">
        <v>26.35</v>
      </c>
      <c r="F5" s="264">
        <v>24</v>
      </c>
      <c r="G5" s="265">
        <v>26</v>
      </c>
      <c r="H5" s="265">
        <v>26</v>
      </c>
      <c r="I5" s="247">
        <v>24</v>
      </c>
      <c r="J5" s="248">
        <v>32</v>
      </c>
      <c r="K5" s="255">
        <v>34</v>
      </c>
      <c r="L5" s="255">
        <v>34</v>
      </c>
      <c r="M5" s="247">
        <v>32</v>
      </c>
      <c r="N5" s="250">
        <v>2</v>
      </c>
      <c r="O5" s="251">
        <f t="shared" si="0"/>
        <v>56</v>
      </c>
      <c r="P5" s="252">
        <f t="shared" si="1"/>
        <v>181.19300395751227</v>
      </c>
    </row>
    <row r="6" spans="1:16" s="49" customFormat="1" ht="13.2" x14ac:dyDescent="0.3">
      <c r="A6" s="243" t="s">
        <v>77</v>
      </c>
      <c r="B6" s="266">
        <v>2009</v>
      </c>
      <c r="C6" s="266" t="s">
        <v>12</v>
      </c>
      <c r="D6" s="36">
        <v>10</v>
      </c>
      <c r="E6" s="267">
        <v>34.200000000000003</v>
      </c>
      <c r="F6" s="268">
        <v>27</v>
      </c>
      <c r="G6" s="269">
        <v>30</v>
      </c>
      <c r="H6" s="270">
        <v>32</v>
      </c>
      <c r="I6" s="247">
        <v>30</v>
      </c>
      <c r="J6" s="248">
        <v>36</v>
      </c>
      <c r="K6" s="249">
        <v>39</v>
      </c>
      <c r="L6" s="255">
        <v>41</v>
      </c>
      <c r="M6" s="247">
        <v>39</v>
      </c>
      <c r="N6" s="250">
        <v>1</v>
      </c>
      <c r="O6" s="251">
        <f t="shared" si="0"/>
        <v>69</v>
      </c>
      <c r="P6" s="252">
        <f t="shared" si="1"/>
        <v>165.26991258828153</v>
      </c>
    </row>
    <row r="7" spans="1:16" s="4" customFormat="1" ht="13.2" hidden="1" x14ac:dyDescent="0.25">
      <c r="A7" s="591" t="s">
        <v>17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3"/>
    </row>
    <row r="8" spans="1:16" s="4" customFormat="1" ht="13.2" hidden="1" x14ac:dyDescent="0.25">
      <c r="A8" s="14" t="s">
        <v>18</v>
      </c>
      <c r="B8" s="12">
        <v>2007</v>
      </c>
      <c r="C8" s="14" t="s">
        <v>12</v>
      </c>
      <c r="D8" s="12">
        <v>22</v>
      </c>
      <c r="E8" s="13">
        <v>60</v>
      </c>
      <c r="F8" s="33">
        <v>35</v>
      </c>
      <c r="G8" s="33">
        <v>40</v>
      </c>
      <c r="H8" s="33">
        <v>42</v>
      </c>
      <c r="I8" s="30">
        <v>42</v>
      </c>
      <c r="J8" s="33">
        <v>45</v>
      </c>
      <c r="K8" s="34">
        <v>48</v>
      </c>
      <c r="L8" s="34">
        <v>50</v>
      </c>
      <c r="M8" s="29">
        <v>50</v>
      </c>
      <c r="N8" s="7"/>
      <c r="O8" s="29">
        <f t="shared" ref="O8:O13" si="2">I8+M8</f>
        <v>92</v>
      </c>
      <c r="P8" s="5">
        <f t="shared" ref="P8:P13" si="3">IF(O8=0,0,10^(0.75194503*LOG10(E8/174.393)^2)*O8)</f>
        <v>133.42730072132028</v>
      </c>
    </row>
    <row r="9" spans="1:16" s="4" customFormat="1" ht="13.5" hidden="1" customHeight="1" x14ac:dyDescent="0.25">
      <c r="A9" s="14" t="s">
        <v>13</v>
      </c>
      <c r="B9" s="12">
        <v>2006</v>
      </c>
      <c r="C9" s="14" t="s">
        <v>12</v>
      </c>
      <c r="D9" s="12">
        <v>36</v>
      </c>
      <c r="E9" s="13">
        <v>74.900000000000006</v>
      </c>
      <c r="F9" s="33">
        <v>37</v>
      </c>
      <c r="G9" s="33">
        <v>40</v>
      </c>
      <c r="H9" s="33">
        <v>42</v>
      </c>
      <c r="I9" s="30">
        <v>42</v>
      </c>
      <c r="J9" s="33">
        <v>47</v>
      </c>
      <c r="K9" s="34">
        <v>50</v>
      </c>
      <c r="L9" s="34">
        <v>53</v>
      </c>
      <c r="M9" s="29">
        <v>53</v>
      </c>
      <c r="N9" s="7"/>
      <c r="O9" s="29">
        <f t="shared" si="2"/>
        <v>95</v>
      </c>
      <c r="P9" s="5">
        <f t="shared" si="3"/>
        <v>119.95777428851639</v>
      </c>
    </row>
    <row r="10" spans="1:16" s="4" customFormat="1" ht="13.2" hidden="1" x14ac:dyDescent="0.25">
      <c r="A10" s="14" t="s">
        <v>19</v>
      </c>
      <c r="B10" s="12">
        <v>2006</v>
      </c>
      <c r="C10" s="14" t="s">
        <v>12</v>
      </c>
      <c r="D10" s="12">
        <v>39</v>
      </c>
      <c r="E10" s="13">
        <v>72.52</v>
      </c>
      <c r="F10" s="20">
        <v>47</v>
      </c>
      <c r="G10" s="33">
        <v>47</v>
      </c>
      <c r="H10" s="33">
        <v>50</v>
      </c>
      <c r="I10" s="30">
        <v>50</v>
      </c>
      <c r="J10" s="33">
        <v>57</v>
      </c>
      <c r="K10" s="31">
        <v>60</v>
      </c>
      <c r="L10" s="31">
        <v>60</v>
      </c>
      <c r="M10" s="29">
        <v>57</v>
      </c>
      <c r="N10" s="7"/>
      <c r="O10" s="29">
        <f t="shared" si="2"/>
        <v>107</v>
      </c>
      <c r="P10" s="5">
        <f t="shared" si="3"/>
        <v>137.58709492276282</v>
      </c>
    </row>
    <row r="11" spans="1:16" s="4" customFormat="1" ht="13.2" hidden="1" x14ac:dyDescent="0.25">
      <c r="A11" s="14" t="s">
        <v>20</v>
      </c>
      <c r="B11" s="12">
        <v>2003</v>
      </c>
      <c r="C11" s="14" t="s">
        <v>12</v>
      </c>
      <c r="D11" s="12">
        <v>55</v>
      </c>
      <c r="E11" s="13">
        <v>64.8</v>
      </c>
      <c r="F11" s="33">
        <v>47</v>
      </c>
      <c r="G11" s="33">
        <v>50</v>
      </c>
      <c r="H11" s="33">
        <v>52</v>
      </c>
      <c r="I11" s="30">
        <v>52</v>
      </c>
      <c r="J11" s="33">
        <v>65</v>
      </c>
      <c r="K11" s="34">
        <v>68</v>
      </c>
      <c r="L11" s="31">
        <v>70</v>
      </c>
      <c r="M11" s="29">
        <v>68</v>
      </c>
      <c r="N11" s="7"/>
      <c r="O11" s="29">
        <f t="shared" si="2"/>
        <v>120</v>
      </c>
      <c r="P11" s="5">
        <f t="shared" si="3"/>
        <v>165.26700790658671</v>
      </c>
    </row>
    <row r="12" spans="1:16" s="4" customFormat="1" ht="13.2" hidden="1" x14ac:dyDescent="0.25">
      <c r="A12" s="14" t="s">
        <v>16</v>
      </c>
      <c r="B12" s="12">
        <v>2001</v>
      </c>
      <c r="C12" s="14" t="s">
        <v>12</v>
      </c>
      <c r="D12" s="12">
        <v>69</v>
      </c>
      <c r="E12" s="13">
        <v>73</v>
      </c>
      <c r="F12" s="33">
        <v>65</v>
      </c>
      <c r="G12" s="33">
        <v>70</v>
      </c>
      <c r="H12" s="20">
        <v>73</v>
      </c>
      <c r="I12" s="30">
        <v>70</v>
      </c>
      <c r="J12" s="33">
        <v>95</v>
      </c>
      <c r="K12" s="31">
        <v>102</v>
      </c>
      <c r="L12" s="34">
        <v>102</v>
      </c>
      <c r="M12" s="29">
        <v>102</v>
      </c>
      <c r="N12" s="7"/>
      <c r="O12" s="29">
        <f t="shared" si="2"/>
        <v>172</v>
      </c>
      <c r="P12" s="5">
        <f t="shared" si="3"/>
        <v>220.33658025363727</v>
      </c>
    </row>
    <row r="13" spans="1:16" s="4" customFormat="1" ht="13.2" hidden="1" x14ac:dyDescent="0.25">
      <c r="A13" s="14" t="s">
        <v>14</v>
      </c>
      <c r="B13" s="12">
        <v>2004</v>
      </c>
      <c r="C13" s="14" t="s">
        <v>12</v>
      </c>
      <c r="D13" s="12">
        <v>78</v>
      </c>
      <c r="E13" s="13">
        <v>102</v>
      </c>
      <c r="F13" s="33">
        <v>97</v>
      </c>
      <c r="G13" s="33">
        <v>102</v>
      </c>
      <c r="H13" s="33">
        <v>105</v>
      </c>
      <c r="I13" s="30">
        <v>105</v>
      </c>
      <c r="J13" s="33">
        <v>117</v>
      </c>
      <c r="K13" s="34">
        <v>122</v>
      </c>
      <c r="L13" s="34">
        <v>127</v>
      </c>
      <c r="M13" s="29">
        <v>127</v>
      </c>
      <c r="N13" s="7"/>
      <c r="O13" s="29">
        <f t="shared" si="2"/>
        <v>232</v>
      </c>
      <c r="P13" s="5">
        <f t="shared" si="3"/>
        <v>254.85045333129727</v>
      </c>
    </row>
    <row r="14" spans="1:16" s="49" customFormat="1" ht="13.2" x14ac:dyDescent="0.25">
      <c r="A14" s="263" t="s">
        <v>57</v>
      </c>
      <c r="B14" s="94">
        <v>2010</v>
      </c>
      <c r="C14" s="254" t="s">
        <v>56</v>
      </c>
      <c r="D14" s="36">
        <v>12</v>
      </c>
      <c r="E14" s="245">
        <v>39.75</v>
      </c>
      <c r="F14" s="246">
        <v>15</v>
      </c>
      <c r="G14" s="246">
        <v>17</v>
      </c>
      <c r="H14" s="246">
        <v>19</v>
      </c>
      <c r="I14" s="247">
        <v>19</v>
      </c>
      <c r="J14" s="248">
        <v>20</v>
      </c>
      <c r="K14" s="249">
        <v>24</v>
      </c>
      <c r="L14" s="255">
        <v>26</v>
      </c>
      <c r="M14" s="247">
        <v>24</v>
      </c>
      <c r="N14" s="250">
        <v>3</v>
      </c>
      <c r="O14" s="251">
        <f t="shared" ref="O14:O44" si="4">I14+M14</f>
        <v>43</v>
      </c>
      <c r="P14" s="252">
        <f>IF(O14=0,0,10^(0.75194503*LOG10(E14/175.508)^2)*O14)</f>
        <v>88.360339989848242</v>
      </c>
    </row>
    <row r="15" spans="1:16" s="49" customFormat="1" ht="13.2" x14ac:dyDescent="0.25">
      <c r="A15" s="271" t="s">
        <v>36</v>
      </c>
      <c r="B15" s="94">
        <v>2008</v>
      </c>
      <c r="C15" s="254" t="s">
        <v>35</v>
      </c>
      <c r="D15" s="36">
        <v>15</v>
      </c>
      <c r="E15" s="245">
        <v>39.25</v>
      </c>
      <c r="F15" s="246">
        <v>27</v>
      </c>
      <c r="G15" s="270">
        <v>32</v>
      </c>
      <c r="H15" s="246">
        <v>32</v>
      </c>
      <c r="I15" s="247">
        <v>32</v>
      </c>
      <c r="J15" s="248">
        <v>37</v>
      </c>
      <c r="K15" s="249">
        <v>40</v>
      </c>
      <c r="L15" s="249">
        <v>42</v>
      </c>
      <c r="M15" s="247">
        <v>42</v>
      </c>
      <c r="N15" s="250">
        <v>2</v>
      </c>
      <c r="O15" s="251">
        <f t="shared" si="4"/>
        <v>74</v>
      </c>
      <c r="P15" s="252">
        <f>IF(O15=0,0,10^(0.75194503*LOG10(E15/175.508)^2)*O15)</f>
        <v>153.94856074931042</v>
      </c>
    </row>
    <row r="16" spans="1:16" s="49" customFormat="1" ht="13.2" x14ac:dyDescent="0.25">
      <c r="A16" s="253" t="s">
        <v>49</v>
      </c>
      <c r="B16" s="94">
        <v>2008</v>
      </c>
      <c r="C16" s="257" t="s">
        <v>47</v>
      </c>
      <c r="D16" s="258">
        <v>18</v>
      </c>
      <c r="E16" s="259">
        <v>36.049999999999997</v>
      </c>
      <c r="F16" s="262">
        <v>38</v>
      </c>
      <c r="G16" s="246">
        <v>40</v>
      </c>
      <c r="H16" s="246">
        <v>42</v>
      </c>
      <c r="I16" s="247">
        <v>42</v>
      </c>
      <c r="J16" s="248">
        <v>52</v>
      </c>
      <c r="K16" s="249">
        <v>55</v>
      </c>
      <c r="L16" s="249">
        <v>57</v>
      </c>
      <c r="M16" s="247">
        <v>57</v>
      </c>
      <c r="N16" s="250">
        <v>1</v>
      </c>
      <c r="O16" s="251">
        <f t="shared" si="4"/>
        <v>99</v>
      </c>
      <c r="P16" s="252">
        <f>IF(O16=0,0,10^(0.75194503*LOG10(E16/175.508)^2)*O16)</f>
        <v>224.35445304029116</v>
      </c>
    </row>
    <row r="17" spans="1:16" s="49" customFormat="1" ht="13.2" x14ac:dyDescent="0.3">
      <c r="A17" s="272" t="s">
        <v>82</v>
      </c>
      <c r="B17" s="94">
        <v>2008</v>
      </c>
      <c r="C17" s="254" t="s">
        <v>12</v>
      </c>
      <c r="D17" s="36">
        <v>20</v>
      </c>
      <c r="E17" s="245">
        <v>42.2</v>
      </c>
      <c r="F17" s="246">
        <v>27</v>
      </c>
      <c r="G17" s="246">
        <v>30</v>
      </c>
      <c r="H17" s="270">
        <v>32</v>
      </c>
      <c r="I17" s="247">
        <v>30</v>
      </c>
      <c r="J17" s="248">
        <v>34</v>
      </c>
      <c r="K17" s="249">
        <v>37</v>
      </c>
      <c r="L17" s="255">
        <v>39</v>
      </c>
      <c r="M17" s="247">
        <v>37</v>
      </c>
      <c r="N17" s="250">
        <v>2</v>
      </c>
      <c r="O17" s="251">
        <f t="shared" si="4"/>
        <v>67</v>
      </c>
      <c r="P17" s="252">
        <f>IF(O17=0,0,10^(0.75194503*LOG10(E17/175.508)^2)*O17)</f>
        <v>130.06976394310652</v>
      </c>
    </row>
    <row r="18" spans="1:16" s="49" customFormat="1" ht="13.2" x14ac:dyDescent="0.25">
      <c r="A18" s="273" t="s">
        <v>24</v>
      </c>
      <c r="B18" s="94">
        <v>2008</v>
      </c>
      <c r="C18" s="254" t="s">
        <v>23</v>
      </c>
      <c r="D18" s="36">
        <v>25</v>
      </c>
      <c r="E18" s="245">
        <v>43.15</v>
      </c>
      <c r="F18" s="246">
        <v>40</v>
      </c>
      <c r="G18" s="270">
        <v>43</v>
      </c>
      <c r="H18" s="246">
        <v>43</v>
      </c>
      <c r="I18" s="247">
        <v>43</v>
      </c>
      <c r="J18" s="248">
        <v>50</v>
      </c>
      <c r="K18" s="255">
        <v>55</v>
      </c>
      <c r="L18" s="249">
        <v>55</v>
      </c>
      <c r="M18" s="247">
        <v>55</v>
      </c>
      <c r="N18" s="250">
        <v>1</v>
      </c>
      <c r="O18" s="251">
        <f t="shared" si="4"/>
        <v>98</v>
      </c>
      <c r="P18" s="252">
        <f>IF(O18=0,0,10^(0.75194503*LOG10(E18/175.508)^2)*O18)</f>
        <v>186.37935200412497</v>
      </c>
    </row>
    <row r="19" spans="1:16" s="42" customFormat="1" ht="13.2" x14ac:dyDescent="0.3">
      <c r="A19" s="274" t="s">
        <v>42</v>
      </c>
      <c r="B19" s="275">
        <v>2010</v>
      </c>
      <c r="C19" s="276" t="s">
        <v>45</v>
      </c>
      <c r="D19" s="276">
        <v>1</v>
      </c>
      <c r="E19" s="277">
        <v>34.700000000000003</v>
      </c>
      <c r="F19" s="278">
        <v>10</v>
      </c>
      <c r="G19" s="278">
        <v>11</v>
      </c>
      <c r="H19" s="279">
        <v>12</v>
      </c>
      <c r="I19" s="280">
        <v>12</v>
      </c>
      <c r="J19" s="281">
        <v>14</v>
      </c>
      <c r="K19" s="281">
        <v>16</v>
      </c>
      <c r="L19" s="279">
        <v>18</v>
      </c>
      <c r="M19" s="280">
        <v>18</v>
      </c>
      <c r="N19" s="282">
        <v>8</v>
      </c>
      <c r="O19" s="283">
        <f t="shared" si="4"/>
        <v>30</v>
      </c>
      <c r="P19" s="284">
        <f t="shared" ref="P19:P36" si="5">IF(O19=0,0,10^(0.783497476*LOG10(E19/153.655)^2)*O19)</f>
        <v>63.724614039336579</v>
      </c>
    </row>
    <row r="20" spans="1:16" s="42" customFormat="1" ht="13.2" x14ac:dyDescent="0.3">
      <c r="A20" s="274" t="s">
        <v>80</v>
      </c>
      <c r="B20" s="275">
        <v>2010</v>
      </c>
      <c r="C20" s="276" t="s">
        <v>81</v>
      </c>
      <c r="D20" s="276">
        <v>3</v>
      </c>
      <c r="E20" s="277">
        <v>34.9</v>
      </c>
      <c r="F20" s="278">
        <v>14</v>
      </c>
      <c r="G20" s="278">
        <v>17</v>
      </c>
      <c r="H20" s="279">
        <v>19</v>
      </c>
      <c r="I20" s="280">
        <v>19</v>
      </c>
      <c r="J20" s="281">
        <v>23</v>
      </c>
      <c r="K20" s="281">
        <v>26</v>
      </c>
      <c r="L20" s="279">
        <v>28</v>
      </c>
      <c r="M20" s="280">
        <v>26</v>
      </c>
      <c r="N20" s="282">
        <v>4</v>
      </c>
      <c r="O20" s="283">
        <f t="shared" si="4"/>
        <v>45</v>
      </c>
      <c r="P20" s="284">
        <f t="shared" si="5"/>
        <v>95.033320715849669</v>
      </c>
    </row>
    <row r="21" spans="1:16" s="42" customFormat="1" ht="13.2" x14ac:dyDescent="0.3">
      <c r="A21" s="274" t="s">
        <v>43</v>
      </c>
      <c r="B21" s="275">
        <v>2008</v>
      </c>
      <c r="C21" s="276" t="s">
        <v>45</v>
      </c>
      <c r="D21" s="276">
        <v>6</v>
      </c>
      <c r="E21" s="277">
        <v>41.8</v>
      </c>
      <c r="F21" s="278">
        <v>14</v>
      </c>
      <c r="G21" s="278">
        <v>16</v>
      </c>
      <c r="H21" s="279">
        <v>17</v>
      </c>
      <c r="I21" s="280">
        <v>16</v>
      </c>
      <c r="J21" s="281">
        <v>18</v>
      </c>
      <c r="K21" s="281">
        <v>21</v>
      </c>
      <c r="L21" s="285">
        <v>23</v>
      </c>
      <c r="M21" s="280">
        <v>21</v>
      </c>
      <c r="N21" s="282">
        <v>7</v>
      </c>
      <c r="O21" s="283">
        <f t="shared" si="4"/>
        <v>37</v>
      </c>
      <c r="P21" s="284">
        <f t="shared" si="5"/>
        <v>65.863038318824749</v>
      </c>
    </row>
    <row r="22" spans="1:16" s="42" customFormat="1" ht="13.2" x14ac:dyDescent="0.25">
      <c r="A22" s="286" t="s">
        <v>93</v>
      </c>
      <c r="B22" s="275">
        <v>2010</v>
      </c>
      <c r="C22" s="276" t="s">
        <v>69</v>
      </c>
      <c r="D22" s="276">
        <v>9</v>
      </c>
      <c r="E22" s="277">
        <v>32.799999999999997</v>
      </c>
      <c r="F22" s="278">
        <v>15</v>
      </c>
      <c r="G22" s="278">
        <v>17</v>
      </c>
      <c r="H22" s="279">
        <v>19</v>
      </c>
      <c r="I22" s="280">
        <v>17</v>
      </c>
      <c r="J22" s="281">
        <v>23</v>
      </c>
      <c r="K22" s="281">
        <v>25</v>
      </c>
      <c r="L22" s="279">
        <v>27</v>
      </c>
      <c r="M22" s="280">
        <v>25</v>
      </c>
      <c r="N22" s="282">
        <v>5</v>
      </c>
      <c r="O22" s="283">
        <f t="shared" si="4"/>
        <v>42</v>
      </c>
      <c r="P22" s="284">
        <f t="shared" si="5"/>
        <v>94.551425685281529</v>
      </c>
    </row>
    <row r="23" spans="1:16" s="42" customFormat="1" ht="13.2" x14ac:dyDescent="0.3">
      <c r="A23" s="274" t="s">
        <v>44</v>
      </c>
      <c r="B23" s="275">
        <v>2004</v>
      </c>
      <c r="C23" s="276" t="s">
        <v>45</v>
      </c>
      <c r="D23" s="276">
        <v>10</v>
      </c>
      <c r="E23" s="277">
        <v>44.7</v>
      </c>
      <c r="F23" s="278">
        <v>20</v>
      </c>
      <c r="G23" s="278">
        <v>23</v>
      </c>
      <c r="H23" s="279">
        <v>24</v>
      </c>
      <c r="I23" s="280">
        <v>23</v>
      </c>
      <c r="J23" s="281">
        <v>25</v>
      </c>
      <c r="K23" s="281">
        <v>30</v>
      </c>
      <c r="L23" s="279">
        <v>32</v>
      </c>
      <c r="M23" s="280">
        <v>30</v>
      </c>
      <c r="N23" s="282">
        <v>6</v>
      </c>
      <c r="O23" s="283">
        <f t="shared" si="4"/>
        <v>53</v>
      </c>
      <c r="P23" s="284">
        <f t="shared" si="5"/>
        <v>89.037404102985349</v>
      </c>
    </row>
    <row r="24" spans="1:16" s="42" customFormat="1" ht="13.2" x14ac:dyDescent="0.25">
      <c r="A24" s="286" t="s">
        <v>61</v>
      </c>
      <c r="B24" s="275">
        <v>2006</v>
      </c>
      <c r="C24" s="276" t="s">
        <v>56</v>
      </c>
      <c r="D24" s="276">
        <v>11</v>
      </c>
      <c r="E24" s="277">
        <v>46.5</v>
      </c>
      <c r="F24" s="278">
        <v>26</v>
      </c>
      <c r="G24" s="278">
        <v>28</v>
      </c>
      <c r="H24" s="279">
        <v>30</v>
      </c>
      <c r="I24" s="280">
        <v>30</v>
      </c>
      <c r="J24" s="281">
        <v>36</v>
      </c>
      <c r="K24" s="281">
        <v>38</v>
      </c>
      <c r="L24" s="285">
        <v>40</v>
      </c>
      <c r="M24" s="280">
        <v>38</v>
      </c>
      <c r="N24" s="282">
        <v>3</v>
      </c>
      <c r="O24" s="283">
        <f t="shared" si="4"/>
        <v>68</v>
      </c>
      <c r="P24" s="284">
        <f t="shared" si="5"/>
        <v>110.56783923256641</v>
      </c>
    </row>
    <row r="25" spans="1:16" s="42" customFormat="1" ht="13.2" x14ac:dyDescent="0.25">
      <c r="A25" s="287" t="s">
        <v>39</v>
      </c>
      <c r="B25" s="288">
        <v>2006</v>
      </c>
      <c r="C25" s="276" t="s">
        <v>35</v>
      </c>
      <c r="D25" s="276">
        <v>15</v>
      </c>
      <c r="E25" s="277">
        <v>49</v>
      </c>
      <c r="F25" s="278">
        <v>34</v>
      </c>
      <c r="G25" s="278">
        <v>37</v>
      </c>
      <c r="H25" s="279">
        <v>37</v>
      </c>
      <c r="I25" s="280">
        <v>37</v>
      </c>
      <c r="J25" s="281">
        <v>47</v>
      </c>
      <c r="K25" s="281">
        <v>51</v>
      </c>
      <c r="L25" s="279">
        <v>51</v>
      </c>
      <c r="M25" s="280">
        <v>47</v>
      </c>
      <c r="N25" s="282">
        <v>2</v>
      </c>
      <c r="O25" s="283">
        <f t="shared" si="4"/>
        <v>84</v>
      </c>
      <c r="P25" s="284">
        <f t="shared" si="5"/>
        <v>131.01010878181253</v>
      </c>
    </row>
    <row r="26" spans="1:16" s="42" customFormat="1" ht="13.2" x14ac:dyDescent="0.3">
      <c r="A26" s="274" t="s">
        <v>79</v>
      </c>
      <c r="B26" s="275">
        <v>2005</v>
      </c>
      <c r="C26" s="276" t="s">
        <v>12</v>
      </c>
      <c r="D26" s="276">
        <v>18</v>
      </c>
      <c r="E26" s="277">
        <v>44.6</v>
      </c>
      <c r="F26" s="278">
        <v>43</v>
      </c>
      <c r="G26" s="278">
        <v>46</v>
      </c>
      <c r="H26" s="279">
        <v>48</v>
      </c>
      <c r="I26" s="280">
        <v>48</v>
      </c>
      <c r="J26" s="281">
        <v>55</v>
      </c>
      <c r="K26" s="281">
        <v>58</v>
      </c>
      <c r="L26" s="279">
        <v>60</v>
      </c>
      <c r="M26" s="280">
        <v>60</v>
      </c>
      <c r="N26" s="282">
        <v>1</v>
      </c>
      <c r="O26" s="283">
        <f t="shared" si="4"/>
        <v>108</v>
      </c>
      <c r="P26" s="284">
        <f t="shared" si="5"/>
        <v>181.77679051055389</v>
      </c>
    </row>
    <row r="27" spans="1:16" s="42" customFormat="1" ht="13.2" x14ac:dyDescent="0.25">
      <c r="A27" s="286" t="s">
        <v>40</v>
      </c>
      <c r="B27" s="275">
        <v>2010</v>
      </c>
      <c r="C27" s="276" t="s">
        <v>41</v>
      </c>
      <c r="D27" s="276">
        <v>19</v>
      </c>
      <c r="E27" s="277">
        <v>71</v>
      </c>
      <c r="F27" s="278">
        <v>20</v>
      </c>
      <c r="G27" s="278">
        <v>22</v>
      </c>
      <c r="H27" s="279">
        <v>24</v>
      </c>
      <c r="I27" s="280">
        <v>22</v>
      </c>
      <c r="J27" s="281">
        <v>30</v>
      </c>
      <c r="K27" s="281">
        <v>32</v>
      </c>
      <c r="L27" s="279">
        <v>34</v>
      </c>
      <c r="M27" s="280">
        <v>32</v>
      </c>
      <c r="N27" s="282">
        <v>10</v>
      </c>
      <c r="O27" s="283">
        <f t="shared" si="4"/>
        <v>54</v>
      </c>
      <c r="P27" s="284">
        <f t="shared" si="5"/>
        <v>66.141371429032347</v>
      </c>
    </row>
    <row r="28" spans="1:16" s="42" customFormat="1" ht="13.2" x14ac:dyDescent="0.25">
      <c r="A28" s="286" t="s">
        <v>59</v>
      </c>
      <c r="B28" s="275">
        <v>2006</v>
      </c>
      <c r="C28" s="276" t="s">
        <v>56</v>
      </c>
      <c r="D28" s="276">
        <v>20</v>
      </c>
      <c r="E28" s="277">
        <v>65.5</v>
      </c>
      <c r="F28" s="278">
        <v>25</v>
      </c>
      <c r="G28" s="278">
        <v>30</v>
      </c>
      <c r="H28" s="279">
        <v>30</v>
      </c>
      <c r="I28" s="280">
        <v>30</v>
      </c>
      <c r="J28" s="281">
        <v>38</v>
      </c>
      <c r="K28" s="281">
        <v>42</v>
      </c>
      <c r="L28" s="285">
        <v>42</v>
      </c>
      <c r="M28" s="280">
        <v>38</v>
      </c>
      <c r="N28" s="282">
        <v>9</v>
      </c>
      <c r="O28" s="283">
        <f t="shared" si="4"/>
        <v>68</v>
      </c>
      <c r="P28" s="284">
        <f t="shared" si="5"/>
        <v>87.085701745313088</v>
      </c>
    </row>
    <row r="29" spans="1:16" s="42" customFormat="1" ht="13.2" x14ac:dyDescent="0.25">
      <c r="A29" s="286" t="s">
        <v>70</v>
      </c>
      <c r="B29" s="275">
        <v>2004</v>
      </c>
      <c r="C29" s="276" t="s">
        <v>69</v>
      </c>
      <c r="D29" s="276">
        <v>25</v>
      </c>
      <c r="E29" s="277">
        <v>73.5</v>
      </c>
      <c r="F29" s="278">
        <v>32</v>
      </c>
      <c r="G29" s="278">
        <v>35</v>
      </c>
      <c r="H29" s="279">
        <v>37</v>
      </c>
      <c r="I29" s="280">
        <v>37</v>
      </c>
      <c r="J29" s="281">
        <v>43</v>
      </c>
      <c r="K29" s="281">
        <v>47</v>
      </c>
      <c r="L29" s="285">
        <v>50</v>
      </c>
      <c r="M29" s="280">
        <v>47</v>
      </c>
      <c r="N29" s="282">
        <v>8</v>
      </c>
      <c r="O29" s="283">
        <f t="shared" si="4"/>
        <v>84</v>
      </c>
      <c r="P29" s="284">
        <f t="shared" si="5"/>
        <v>101.0740184016211</v>
      </c>
    </row>
    <row r="30" spans="1:16" s="42" customFormat="1" ht="13.2" x14ac:dyDescent="0.25">
      <c r="A30" s="286" t="s">
        <v>62</v>
      </c>
      <c r="B30" s="275">
        <v>2002</v>
      </c>
      <c r="C30" s="276" t="s">
        <v>56</v>
      </c>
      <c r="D30" s="276">
        <v>26</v>
      </c>
      <c r="E30" s="277">
        <v>84.4</v>
      </c>
      <c r="F30" s="278">
        <v>38</v>
      </c>
      <c r="G30" s="278">
        <v>41</v>
      </c>
      <c r="H30" s="279">
        <v>44</v>
      </c>
      <c r="I30" s="280">
        <v>44</v>
      </c>
      <c r="J30" s="281">
        <v>50</v>
      </c>
      <c r="K30" s="281">
        <v>55</v>
      </c>
      <c r="L30" s="279">
        <v>58</v>
      </c>
      <c r="M30" s="280">
        <v>58</v>
      </c>
      <c r="N30" s="282">
        <v>7</v>
      </c>
      <c r="O30" s="283">
        <f t="shared" si="4"/>
        <v>102</v>
      </c>
      <c r="P30" s="284">
        <f t="shared" si="5"/>
        <v>115.25183511192554</v>
      </c>
    </row>
    <row r="31" spans="1:16" s="42" customFormat="1" ht="13.2" x14ac:dyDescent="0.25">
      <c r="A31" s="286" t="s">
        <v>50</v>
      </c>
      <c r="B31" s="288">
        <v>2007</v>
      </c>
      <c r="C31" s="276" t="s">
        <v>51</v>
      </c>
      <c r="D31" s="276">
        <v>29</v>
      </c>
      <c r="E31" s="277">
        <v>54.3</v>
      </c>
      <c r="F31" s="278">
        <v>39</v>
      </c>
      <c r="G31" s="278">
        <v>43</v>
      </c>
      <c r="H31" s="279">
        <v>44</v>
      </c>
      <c r="I31" s="280">
        <v>44</v>
      </c>
      <c r="J31" s="281">
        <v>53</v>
      </c>
      <c r="K31" s="281">
        <v>58</v>
      </c>
      <c r="L31" s="279">
        <v>59</v>
      </c>
      <c r="M31" s="280">
        <v>59</v>
      </c>
      <c r="N31" s="282">
        <v>4</v>
      </c>
      <c r="O31" s="283">
        <f t="shared" si="4"/>
        <v>103</v>
      </c>
      <c r="P31" s="284">
        <f t="shared" si="5"/>
        <v>148.8434246973373</v>
      </c>
    </row>
    <row r="32" spans="1:16" s="42" customFormat="1" ht="13.2" x14ac:dyDescent="0.3">
      <c r="A32" s="289" t="s">
        <v>68</v>
      </c>
      <c r="B32" s="275">
        <v>2006</v>
      </c>
      <c r="C32" s="276" t="s">
        <v>69</v>
      </c>
      <c r="D32" s="276">
        <v>33</v>
      </c>
      <c r="E32" s="277">
        <v>59.8</v>
      </c>
      <c r="F32" s="278">
        <v>41</v>
      </c>
      <c r="G32" s="278">
        <v>44</v>
      </c>
      <c r="H32" s="279">
        <v>46</v>
      </c>
      <c r="I32" s="280">
        <v>46</v>
      </c>
      <c r="J32" s="281">
        <v>52</v>
      </c>
      <c r="K32" s="281">
        <v>56</v>
      </c>
      <c r="L32" s="285">
        <v>56</v>
      </c>
      <c r="M32" s="280">
        <v>52</v>
      </c>
      <c r="N32" s="282">
        <v>5</v>
      </c>
      <c r="O32" s="283">
        <f t="shared" si="4"/>
        <v>98</v>
      </c>
      <c r="P32" s="284">
        <f t="shared" si="5"/>
        <v>132.68834191470836</v>
      </c>
    </row>
    <row r="33" spans="1:17" s="42" customFormat="1" ht="13.2" x14ac:dyDescent="0.25">
      <c r="A33" s="286" t="s">
        <v>58</v>
      </c>
      <c r="B33" s="275">
        <v>2002</v>
      </c>
      <c r="C33" s="276" t="s">
        <v>56</v>
      </c>
      <c r="D33" s="276">
        <v>35</v>
      </c>
      <c r="E33" s="277">
        <v>60.5</v>
      </c>
      <c r="F33" s="278">
        <v>42</v>
      </c>
      <c r="G33" s="278">
        <v>45</v>
      </c>
      <c r="H33" s="279">
        <v>49</v>
      </c>
      <c r="I33" s="280">
        <v>49</v>
      </c>
      <c r="J33" s="281">
        <v>56</v>
      </c>
      <c r="K33" s="281">
        <v>61</v>
      </c>
      <c r="L33" s="279">
        <v>64</v>
      </c>
      <c r="M33" s="280">
        <v>64</v>
      </c>
      <c r="N33" s="282">
        <v>3</v>
      </c>
      <c r="O33" s="283">
        <f t="shared" si="4"/>
        <v>113</v>
      </c>
      <c r="P33" s="284">
        <f t="shared" si="5"/>
        <v>151.86553252395231</v>
      </c>
    </row>
    <row r="34" spans="1:17" s="42" customFormat="1" ht="13.2" x14ac:dyDescent="0.25">
      <c r="A34" s="286" t="s">
        <v>52</v>
      </c>
      <c r="B34" s="276">
        <v>2005</v>
      </c>
      <c r="C34" s="276" t="s">
        <v>51</v>
      </c>
      <c r="D34" s="276">
        <v>36</v>
      </c>
      <c r="E34" s="277">
        <v>78</v>
      </c>
      <c r="F34" s="278">
        <v>43</v>
      </c>
      <c r="G34" s="278">
        <v>47</v>
      </c>
      <c r="H34" s="279">
        <v>48</v>
      </c>
      <c r="I34" s="280">
        <v>48</v>
      </c>
      <c r="J34" s="281">
        <v>58</v>
      </c>
      <c r="K34" s="281">
        <v>62</v>
      </c>
      <c r="L34" s="279">
        <v>64</v>
      </c>
      <c r="M34" s="280">
        <v>64</v>
      </c>
      <c r="N34" s="282">
        <v>6</v>
      </c>
      <c r="O34" s="283">
        <f t="shared" si="4"/>
        <v>112</v>
      </c>
      <c r="P34" s="284">
        <f t="shared" si="5"/>
        <v>130.96307053110988</v>
      </c>
    </row>
    <row r="35" spans="1:17" s="42" customFormat="1" ht="13.2" x14ac:dyDescent="0.25">
      <c r="A35" s="286" t="s">
        <v>60</v>
      </c>
      <c r="B35" s="276">
        <v>2004</v>
      </c>
      <c r="C35" s="276" t="s">
        <v>56</v>
      </c>
      <c r="D35" s="276">
        <v>39</v>
      </c>
      <c r="E35" s="277">
        <v>74</v>
      </c>
      <c r="F35" s="278">
        <v>50</v>
      </c>
      <c r="G35" s="278">
        <v>55</v>
      </c>
      <c r="H35" s="279">
        <v>58</v>
      </c>
      <c r="I35" s="280">
        <v>58</v>
      </c>
      <c r="J35" s="281">
        <v>65</v>
      </c>
      <c r="K35" s="281">
        <v>70</v>
      </c>
      <c r="L35" s="279">
        <v>74</v>
      </c>
      <c r="M35" s="280">
        <v>70</v>
      </c>
      <c r="N35" s="282">
        <v>2</v>
      </c>
      <c r="O35" s="283">
        <f t="shared" si="4"/>
        <v>128</v>
      </c>
      <c r="P35" s="284">
        <f t="shared" si="5"/>
        <v>153.49682127280713</v>
      </c>
    </row>
    <row r="36" spans="1:17" s="42" customFormat="1" ht="13.2" x14ac:dyDescent="0.25">
      <c r="A36" s="286" t="s">
        <v>53</v>
      </c>
      <c r="B36" s="276">
        <v>2002</v>
      </c>
      <c r="C36" s="276" t="s">
        <v>51</v>
      </c>
      <c r="D36" s="276">
        <v>45</v>
      </c>
      <c r="E36" s="277">
        <v>65.5</v>
      </c>
      <c r="F36" s="278">
        <v>60</v>
      </c>
      <c r="G36" s="278">
        <v>64</v>
      </c>
      <c r="H36" s="279">
        <v>67</v>
      </c>
      <c r="I36" s="280">
        <v>64</v>
      </c>
      <c r="J36" s="281">
        <v>73</v>
      </c>
      <c r="K36" s="281">
        <v>78</v>
      </c>
      <c r="L36" s="285">
        <v>78</v>
      </c>
      <c r="M36" s="280">
        <v>78</v>
      </c>
      <c r="N36" s="282">
        <v>1</v>
      </c>
      <c r="O36" s="283">
        <f t="shared" si="4"/>
        <v>142</v>
      </c>
      <c r="P36" s="284">
        <f t="shared" si="5"/>
        <v>181.85543599756559</v>
      </c>
    </row>
    <row r="37" spans="1:17" s="49" customFormat="1" ht="13.2" x14ac:dyDescent="0.25">
      <c r="A37" s="81" t="s">
        <v>55</v>
      </c>
      <c r="B37" s="94">
        <v>2010</v>
      </c>
      <c r="C37" s="254" t="s">
        <v>56</v>
      </c>
      <c r="D37" s="36">
        <v>1</v>
      </c>
      <c r="E37" s="245">
        <v>47.3</v>
      </c>
      <c r="F37" s="246">
        <v>22</v>
      </c>
      <c r="G37" s="246">
        <v>25</v>
      </c>
      <c r="H37" s="270">
        <v>27</v>
      </c>
      <c r="I37" s="247">
        <v>25</v>
      </c>
      <c r="J37" s="248">
        <v>30</v>
      </c>
      <c r="K37" s="249">
        <v>32</v>
      </c>
      <c r="L37" s="249">
        <v>34</v>
      </c>
      <c r="M37" s="247">
        <v>34</v>
      </c>
      <c r="N37" s="250">
        <v>3</v>
      </c>
      <c r="O37" s="251">
        <f t="shared" si="4"/>
        <v>59</v>
      </c>
      <c r="P37" s="252">
        <f t="shared" ref="P37:P44" si="6">IF(O37=0,0,10^(0.75194503*LOG10(E37/175.508)^2)*O37)</f>
        <v>103.43690782094072</v>
      </c>
    </row>
    <row r="38" spans="1:17" s="49" customFormat="1" ht="13.2" x14ac:dyDescent="0.25">
      <c r="A38" s="53" t="s">
        <v>83</v>
      </c>
      <c r="B38" s="97">
        <v>2007</v>
      </c>
      <c r="C38" s="254" t="s">
        <v>12</v>
      </c>
      <c r="D38" s="36">
        <v>2</v>
      </c>
      <c r="E38" s="245">
        <v>48.4</v>
      </c>
      <c r="F38" s="264">
        <v>32</v>
      </c>
      <c r="G38" s="264">
        <v>35</v>
      </c>
      <c r="H38" s="264">
        <v>38</v>
      </c>
      <c r="I38" s="247">
        <v>38</v>
      </c>
      <c r="J38" s="248">
        <v>42</v>
      </c>
      <c r="K38" s="249">
        <v>45</v>
      </c>
      <c r="L38" s="255">
        <v>47</v>
      </c>
      <c r="M38" s="247">
        <v>45</v>
      </c>
      <c r="N38" s="250">
        <v>2</v>
      </c>
      <c r="O38" s="251">
        <f t="shared" si="4"/>
        <v>83</v>
      </c>
      <c r="P38" s="252">
        <f t="shared" si="6"/>
        <v>142.70079477113939</v>
      </c>
    </row>
    <row r="39" spans="1:17" s="49" customFormat="1" ht="13.2" x14ac:dyDescent="0.3">
      <c r="A39" s="290" t="s">
        <v>76</v>
      </c>
      <c r="B39" s="94">
        <v>2007</v>
      </c>
      <c r="C39" s="257" t="s">
        <v>41</v>
      </c>
      <c r="D39" s="258">
        <v>3</v>
      </c>
      <c r="E39" s="259">
        <v>46</v>
      </c>
      <c r="F39" s="262">
        <v>40</v>
      </c>
      <c r="G39" s="246">
        <v>42</v>
      </c>
      <c r="H39" s="246">
        <v>44</v>
      </c>
      <c r="I39" s="247">
        <v>44</v>
      </c>
      <c r="J39" s="248">
        <v>47</v>
      </c>
      <c r="K39" s="255">
        <v>50</v>
      </c>
      <c r="L39" s="255">
        <v>50</v>
      </c>
      <c r="M39" s="247">
        <v>47</v>
      </c>
      <c r="N39" s="250">
        <v>1</v>
      </c>
      <c r="O39" s="251">
        <f t="shared" si="4"/>
        <v>91</v>
      </c>
      <c r="P39" s="252">
        <f t="shared" si="6"/>
        <v>163.43307746106802</v>
      </c>
    </row>
    <row r="40" spans="1:17" s="49" customFormat="1" ht="13.2" x14ac:dyDescent="0.25">
      <c r="A40" s="83" t="s">
        <v>98</v>
      </c>
      <c r="B40" s="94">
        <v>2009</v>
      </c>
      <c r="C40" s="254" t="s">
        <v>81</v>
      </c>
      <c r="D40" s="36">
        <v>4</v>
      </c>
      <c r="E40" s="245">
        <v>52.7</v>
      </c>
      <c r="F40" s="246">
        <v>15</v>
      </c>
      <c r="G40" s="246">
        <v>18</v>
      </c>
      <c r="H40" s="270">
        <v>22</v>
      </c>
      <c r="I40" s="247">
        <v>18</v>
      </c>
      <c r="J40" s="248">
        <v>20</v>
      </c>
      <c r="K40" s="249">
        <v>23</v>
      </c>
      <c r="L40" s="249">
        <v>26</v>
      </c>
      <c r="M40" s="247">
        <v>26</v>
      </c>
      <c r="N40" s="250">
        <v>3</v>
      </c>
      <c r="O40" s="251">
        <f t="shared" si="4"/>
        <v>44</v>
      </c>
      <c r="P40" s="252">
        <f t="shared" si="6"/>
        <v>70.587468323620186</v>
      </c>
    </row>
    <row r="41" spans="1:17" s="49" customFormat="1" ht="13.2" x14ac:dyDescent="0.25">
      <c r="A41" s="82" t="s">
        <v>34</v>
      </c>
      <c r="B41" s="94">
        <v>2010</v>
      </c>
      <c r="C41" s="254" t="s">
        <v>35</v>
      </c>
      <c r="D41" s="36">
        <v>5</v>
      </c>
      <c r="E41" s="245">
        <v>52.9</v>
      </c>
      <c r="F41" s="246">
        <v>25</v>
      </c>
      <c r="G41" s="246">
        <v>27</v>
      </c>
      <c r="H41" s="246">
        <v>29</v>
      </c>
      <c r="I41" s="247">
        <v>29</v>
      </c>
      <c r="J41" s="248">
        <v>35</v>
      </c>
      <c r="K41" s="255">
        <v>37</v>
      </c>
      <c r="L41" s="249">
        <v>37</v>
      </c>
      <c r="M41" s="247">
        <v>37</v>
      </c>
      <c r="N41" s="250">
        <v>2</v>
      </c>
      <c r="O41" s="251">
        <f t="shared" si="4"/>
        <v>66</v>
      </c>
      <c r="P41" s="252">
        <f t="shared" si="6"/>
        <v>105.56702353063358</v>
      </c>
    </row>
    <row r="42" spans="1:17" s="49" customFormat="1" ht="13.2" x14ac:dyDescent="0.3">
      <c r="A42" s="291" t="s">
        <v>94</v>
      </c>
      <c r="B42" s="94">
        <v>2005</v>
      </c>
      <c r="C42" s="257" t="s">
        <v>35</v>
      </c>
      <c r="D42" s="258">
        <v>6</v>
      </c>
      <c r="E42" s="259">
        <v>53.8</v>
      </c>
      <c r="F42" s="262">
        <v>45</v>
      </c>
      <c r="G42" s="246">
        <v>50</v>
      </c>
      <c r="H42" s="246">
        <v>53</v>
      </c>
      <c r="I42" s="247">
        <v>53</v>
      </c>
      <c r="J42" s="248">
        <v>55</v>
      </c>
      <c r="K42" s="249">
        <v>60</v>
      </c>
      <c r="L42" s="255">
        <v>63</v>
      </c>
      <c r="M42" s="247">
        <v>60</v>
      </c>
      <c r="N42" s="250">
        <v>1</v>
      </c>
      <c r="O42" s="251">
        <f t="shared" si="4"/>
        <v>113</v>
      </c>
      <c r="P42" s="252">
        <f t="shared" si="6"/>
        <v>178.3874543287782</v>
      </c>
    </row>
    <row r="43" spans="1:17" s="49" customFormat="1" ht="13.2" x14ac:dyDescent="0.25">
      <c r="A43" s="93" t="s">
        <v>26</v>
      </c>
      <c r="B43" s="94">
        <v>2009</v>
      </c>
      <c r="C43" s="254" t="s">
        <v>23</v>
      </c>
      <c r="D43" s="36">
        <v>7</v>
      </c>
      <c r="E43" s="245">
        <v>56.7</v>
      </c>
      <c r="F43" s="246">
        <v>33</v>
      </c>
      <c r="G43" s="246">
        <v>35</v>
      </c>
      <c r="H43" s="246">
        <v>37</v>
      </c>
      <c r="I43" s="247">
        <v>37</v>
      </c>
      <c r="J43" s="248">
        <v>41</v>
      </c>
      <c r="K43" s="249">
        <v>44</v>
      </c>
      <c r="L43" s="249">
        <v>46</v>
      </c>
      <c r="M43" s="247">
        <v>46</v>
      </c>
      <c r="N43" s="250">
        <v>3</v>
      </c>
      <c r="O43" s="251">
        <f t="shared" si="4"/>
        <v>83</v>
      </c>
      <c r="P43" s="252">
        <f t="shared" si="6"/>
        <v>125.93502243234245</v>
      </c>
    </row>
    <row r="44" spans="1:17" s="49" customFormat="1" ht="13.2" x14ac:dyDescent="0.25">
      <c r="A44" s="93" t="s">
        <v>27</v>
      </c>
      <c r="B44" s="94">
        <v>2006</v>
      </c>
      <c r="C44" s="254" t="s">
        <v>23</v>
      </c>
      <c r="D44" s="36">
        <v>9</v>
      </c>
      <c r="E44" s="267">
        <v>58</v>
      </c>
      <c r="F44" s="268">
        <v>37</v>
      </c>
      <c r="G44" s="269">
        <v>40</v>
      </c>
      <c r="H44" s="246">
        <v>42</v>
      </c>
      <c r="I44" s="247">
        <v>42</v>
      </c>
      <c r="J44" s="248">
        <v>45</v>
      </c>
      <c r="K44" s="249">
        <v>50</v>
      </c>
      <c r="L44" s="249">
        <v>53</v>
      </c>
      <c r="M44" s="247">
        <v>53</v>
      </c>
      <c r="N44" s="250">
        <v>2</v>
      </c>
      <c r="O44" s="251">
        <f t="shared" si="4"/>
        <v>95</v>
      </c>
      <c r="P44" s="252">
        <f t="shared" si="6"/>
        <v>141.77496719734373</v>
      </c>
    </row>
    <row r="45" spans="1:17" s="49" customFormat="1" ht="13.2" hidden="1" x14ac:dyDescent="0.25">
      <c r="A45" s="90" t="s">
        <v>84</v>
      </c>
      <c r="B45" s="97">
        <v>2007</v>
      </c>
      <c r="C45" s="254" t="s">
        <v>12</v>
      </c>
      <c r="D45" s="36"/>
      <c r="E45" s="267">
        <v>58.2</v>
      </c>
      <c r="F45" s="292"/>
      <c r="G45" s="293"/>
      <c r="H45" s="294"/>
      <c r="I45" s="247"/>
      <c r="J45" s="295"/>
      <c r="K45" s="296"/>
      <c r="L45" s="296"/>
      <c r="M45" s="247"/>
      <c r="N45" s="250"/>
      <c r="O45" s="251">
        <f t="shared" ref="O45" si="7">I45+M45</f>
        <v>0</v>
      </c>
      <c r="P45" s="252">
        <f t="shared" ref="P45" si="8">IF(O45=0,0,10^(0.75194503*LOG10(E45/175.508)^2)*O45)</f>
        <v>0</v>
      </c>
    </row>
    <row r="46" spans="1:17" s="1" customFormat="1" ht="13.2" x14ac:dyDescent="0.25">
      <c r="A46" s="90" t="s">
        <v>85</v>
      </c>
      <c r="B46" s="297">
        <v>2003</v>
      </c>
      <c r="C46" s="298" t="s">
        <v>81</v>
      </c>
      <c r="D46" s="299">
        <v>12</v>
      </c>
      <c r="E46" s="300">
        <v>59.4</v>
      </c>
      <c r="F46" s="301">
        <v>50</v>
      </c>
      <c r="G46" s="302">
        <v>54</v>
      </c>
      <c r="H46" s="302">
        <v>57</v>
      </c>
      <c r="I46" s="303">
        <v>57</v>
      </c>
      <c r="J46" s="304">
        <v>63</v>
      </c>
      <c r="K46" s="305">
        <v>67</v>
      </c>
      <c r="L46" s="305">
        <v>71</v>
      </c>
      <c r="M46" s="303">
        <v>71</v>
      </c>
      <c r="N46" s="306">
        <v>1</v>
      </c>
      <c r="O46" s="307">
        <f>I46+M46</f>
        <v>128</v>
      </c>
      <c r="P46" s="308">
        <f>IF(O46=0,0,10^(0.75194503*LOG10(E46/175.508)^2)*O46)</f>
        <v>187.79137376318221</v>
      </c>
      <c r="Q46" s="60"/>
    </row>
    <row r="47" spans="1:17" s="1" customFormat="1" ht="13.2" x14ac:dyDescent="0.25">
      <c r="A47" s="103" t="s">
        <v>99</v>
      </c>
      <c r="B47" s="102">
        <v>2007</v>
      </c>
      <c r="C47" s="309" t="s">
        <v>12</v>
      </c>
      <c r="D47" s="309">
        <v>1</v>
      </c>
      <c r="E47" s="310">
        <v>63.1</v>
      </c>
      <c r="F47" s="311">
        <v>37</v>
      </c>
      <c r="G47" s="311">
        <v>40</v>
      </c>
      <c r="H47" s="312">
        <v>42</v>
      </c>
      <c r="I47" s="313">
        <v>40</v>
      </c>
      <c r="J47" s="314">
        <v>42</v>
      </c>
      <c r="K47" s="315">
        <v>46</v>
      </c>
      <c r="L47" s="316">
        <v>50</v>
      </c>
      <c r="M47" s="313">
        <v>46</v>
      </c>
      <c r="N47" s="317">
        <v>8</v>
      </c>
      <c r="O47" s="307">
        <f>I47+M47</f>
        <v>86</v>
      </c>
      <c r="P47" s="163">
        <f t="shared" ref="P47:P54" si="9">IF(O47=0,0,10^(0.75194503*LOG10(E47/174.393)^2)*O47)</f>
        <v>120.52275822812322</v>
      </c>
      <c r="Q47" s="60"/>
    </row>
    <row r="48" spans="1:17" s="1" customFormat="1" ht="13.2" x14ac:dyDescent="0.25">
      <c r="A48" s="80" t="s">
        <v>65</v>
      </c>
      <c r="B48" s="297">
        <v>2005</v>
      </c>
      <c r="C48" s="318" t="s">
        <v>63</v>
      </c>
      <c r="D48" s="319">
        <v>3</v>
      </c>
      <c r="E48" s="320">
        <v>64.3</v>
      </c>
      <c r="F48" s="321">
        <v>40</v>
      </c>
      <c r="G48" s="321">
        <v>45</v>
      </c>
      <c r="H48" s="321">
        <v>50</v>
      </c>
      <c r="I48" s="303">
        <v>50</v>
      </c>
      <c r="J48" s="304">
        <v>55</v>
      </c>
      <c r="K48" s="305">
        <v>60</v>
      </c>
      <c r="L48" s="305">
        <v>63</v>
      </c>
      <c r="M48" s="303">
        <v>63</v>
      </c>
      <c r="N48" s="306">
        <v>5</v>
      </c>
      <c r="O48" s="307">
        <f>I48+M48</f>
        <v>113</v>
      </c>
      <c r="P48" s="163">
        <f t="shared" si="9"/>
        <v>156.41091882744158</v>
      </c>
      <c r="Q48" s="60"/>
    </row>
    <row r="49" spans="1:17" s="1" customFormat="1" ht="13.2" x14ac:dyDescent="0.25">
      <c r="A49" s="82" t="s">
        <v>64</v>
      </c>
      <c r="B49" s="100">
        <v>2006</v>
      </c>
      <c r="C49" s="322" t="s">
        <v>63</v>
      </c>
      <c r="D49" s="323">
        <v>5</v>
      </c>
      <c r="E49" s="324">
        <v>63.65</v>
      </c>
      <c r="F49" s="325">
        <v>45</v>
      </c>
      <c r="G49" s="326">
        <v>48</v>
      </c>
      <c r="H49" s="327">
        <v>51</v>
      </c>
      <c r="I49" s="328">
        <v>48</v>
      </c>
      <c r="J49" s="329">
        <v>58</v>
      </c>
      <c r="K49" s="330">
        <v>61</v>
      </c>
      <c r="L49" s="331">
        <v>61</v>
      </c>
      <c r="M49" s="328">
        <v>61</v>
      </c>
      <c r="N49" s="332">
        <v>7</v>
      </c>
      <c r="O49" s="307">
        <f t="shared" ref="O49:O54" si="10">I49+M49</f>
        <v>109</v>
      </c>
      <c r="P49" s="163">
        <f t="shared" si="9"/>
        <v>151.88163611131239</v>
      </c>
      <c r="Q49" s="60"/>
    </row>
    <row r="50" spans="1:17" s="1" customFormat="1" ht="13.2" x14ac:dyDescent="0.25">
      <c r="A50" s="103" t="s">
        <v>86</v>
      </c>
      <c r="B50" s="133">
        <v>2007</v>
      </c>
      <c r="C50" s="333" t="s">
        <v>12</v>
      </c>
      <c r="D50" s="334">
        <v>9</v>
      </c>
      <c r="E50" s="335">
        <v>63.5</v>
      </c>
      <c r="F50" s="336">
        <v>45</v>
      </c>
      <c r="G50" s="337">
        <v>48</v>
      </c>
      <c r="H50" s="337">
        <v>50</v>
      </c>
      <c r="I50" s="328">
        <v>50</v>
      </c>
      <c r="J50" s="329">
        <v>57</v>
      </c>
      <c r="K50" s="331">
        <v>60</v>
      </c>
      <c r="L50" s="331">
        <v>62</v>
      </c>
      <c r="M50" s="328">
        <v>62</v>
      </c>
      <c r="N50" s="332">
        <v>6</v>
      </c>
      <c r="O50" s="307">
        <f t="shared" si="10"/>
        <v>112</v>
      </c>
      <c r="P50" s="163">
        <f t="shared" si="9"/>
        <v>156.304732828319</v>
      </c>
      <c r="Q50" s="60"/>
    </row>
    <row r="51" spans="1:17" s="1" customFormat="1" ht="13.2" x14ac:dyDescent="0.25">
      <c r="A51" s="86" t="s">
        <v>72</v>
      </c>
      <c r="B51" s="133">
        <v>2006</v>
      </c>
      <c r="C51" s="333" t="s">
        <v>69</v>
      </c>
      <c r="D51" s="334">
        <v>10</v>
      </c>
      <c r="E51" s="335">
        <v>64.599999999999994</v>
      </c>
      <c r="F51" s="338">
        <v>67</v>
      </c>
      <c r="G51" s="338">
        <v>70</v>
      </c>
      <c r="H51" s="338">
        <v>72</v>
      </c>
      <c r="I51" s="339">
        <v>72</v>
      </c>
      <c r="J51" s="340">
        <v>80</v>
      </c>
      <c r="K51" s="341">
        <v>83</v>
      </c>
      <c r="L51" s="342">
        <v>86</v>
      </c>
      <c r="M51" s="343">
        <v>83</v>
      </c>
      <c r="N51" s="344">
        <v>4</v>
      </c>
      <c r="O51" s="307">
        <f t="shared" si="10"/>
        <v>155</v>
      </c>
      <c r="P51" s="163">
        <f t="shared" si="9"/>
        <v>213.89765792122026</v>
      </c>
      <c r="Q51" s="4"/>
    </row>
    <row r="52" spans="1:17" s="1" customFormat="1" ht="13.2" x14ac:dyDescent="0.25">
      <c r="A52" s="187" t="s">
        <v>87</v>
      </c>
      <c r="B52" s="188">
        <v>2005</v>
      </c>
      <c r="C52" s="345" t="s">
        <v>81</v>
      </c>
      <c r="D52" s="346">
        <v>14</v>
      </c>
      <c r="E52" s="347">
        <v>64.25</v>
      </c>
      <c r="F52" s="348">
        <v>70</v>
      </c>
      <c r="G52" s="326">
        <v>75</v>
      </c>
      <c r="H52" s="326">
        <v>78</v>
      </c>
      <c r="I52" s="349">
        <v>78</v>
      </c>
      <c r="J52" s="329">
        <v>90</v>
      </c>
      <c r="K52" s="331">
        <v>96</v>
      </c>
      <c r="L52" s="331">
        <v>101</v>
      </c>
      <c r="M52" s="349">
        <v>101</v>
      </c>
      <c r="N52" s="350">
        <v>2</v>
      </c>
      <c r="O52" s="307">
        <f t="shared" si="10"/>
        <v>179</v>
      </c>
      <c r="P52" s="163">
        <f t="shared" si="9"/>
        <v>247.89165041542432</v>
      </c>
      <c r="Q52" s="60"/>
    </row>
    <row r="53" spans="1:17" s="1" customFormat="1" ht="13.2" x14ac:dyDescent="0.25">
      <c r="A53" s="351" t="s">
        <v>25</v>
      </c>
      <c r="B53" s="100">
        <v>2004</v>
      </c>
      <c r="C53" s="352" t="s">
        <v>23</v>
      </c>
      <c r="D53" s="353">
        <v>15</v>
      </c>
      <c r="E53" s="354">
        <v>66.849999999999994</v>
      </c>
      <c r="F53" s="348">
        <v>75</v>
      </c>
      <c r="G53" s="326">
        <v>80</v>
      </c>
      <c r="H53" s="326">
        <v>83</v>
      </c>
      <c r="I53" s="328">
        <v>83</v>
      </c>
      <c r="J53" s="329">
        <v>94</v>
      </c>
      <c r="K53" s="331">
        <v>97</v>
      </c>
      <c r="L53" s="331">
        <v>100</v>
      </c>
      <c r="M53" s="328">
        <v>100</v>
      </c>
      <c r="N53" s="332">
        <v>1</v>
      </c>
      <c r="O53" s="307">
        <f t="shared" si="10"/>
        <v>183</v>
      </c>
      <c r="P53" s="163">
        <f t="shared" si="9"/>
        <v>247.08555916031173</v>
      </c>
      <c r="Q53" s="60"/>
    </row>
    <row r="54" spans="1:17" s="1" customFormat="1" ht="13.2" x14ac:dyDescent="0.25">
      <c r="A54" s="86" t="s">
        <v>73</v>
      </c>
      <c r="B54" s="101">
        <v>2001</v>
      </c>
      <c r="C54" s="355" t="s">
        <v>69</v>
      </c>
      <c r="D54" s="309">
        <v>19</v>
      </c>
      <c r="E54" s="310">
        <v>61.5</v>
      </c>
      <c r="F54" s="356">
        <v>75</v>
      </c>
      <c r="G54" s="337">
        <v>79</v>
      </c>
      <c r="H54" s="357">
        <v>81</v>
      </c>
      <c r="I54" s="328">
        <v>79</v>
      </c>
      <c r="J54" s="329">
        <v>90</v>
      </c>
      <c r="K54" s="330">
        <v>96</v>
      </c>
      <c r="L54" s="330">
        <v>96</v>
      </c>
      <c r="M54" s="328">
        <v>90</v>
      </c>
      <c r="N54" s="332">
        <v>3</v>
      </c>
      <c r="O54" s="307">
        <f t="shared" si="10"/>
        <v>169</v>
      </c>
      <c r="P54" s="163">
        <f t="shared" si="9"/>
        <v>240.96663886203427</v>
      </c>
      <c r="Q54" s="60"/>
    </row>
    <row r="55" spans="1:17" s="49" customFormat="1" ht="13.2" x14ac:dyDescent="0.3">
      <c r="A55" s="358" t="s">
        <v>97</v>
      </c>
      <c r="B55" s="359">
        <v>2008</v>
      </c>
      <c r="C55" s="360" t="s">
        <v>41</v>
      </c>
      <c r="D55" s="361">
        <v>20</v>
      </c>
      <c r="E55" s="362">
        <v>70.650000000000006</v>
      </c>
      <c r="F55" s="338">
        <v>38</v>
      </c>
      <c r="G55" s="363">
        <v>40</v>
      </c>
      <c r="H55" s="364">
        <v>42</v>
      </c>
      <c r="I55" s="365">
        <v>42</v>
      </c>
      <c r="J55" s="366">
        <v>55</v>
      </c>
      <c r="K55" s="367">
        <v>60</v>
      </c>
      <c r="L55" s="367">
        <v>60</v>
      </c>
      <c r="M55" s="365">
        <v>55</v>
      </c>
      <c r="N55" s="368">
        <v>4</v>
      </c>
      <c r="O55" s="251">
        <f>I55+M55</f>
        <v>97</v>
      </c>
      <c r="P55" s="252">
        <f>IF(O55=0,0,10^(0.75194503*LOG10(E55/175.508)^2)*O55)</f>
        <v>127.11702847659885</v>
      </c>
    </row>
    <row r="56" spans="1:17" s="1" customFormat="1" ht="13.2" x14ac:dyDescent="0.25">
      <c r="A56" s="80" t="s">
        <v>66</v>
      </c>
      <c r="B56" s="369">
        <v>2005</v>
      </c>
      <c r="C56" s="355" t="s">
        <v>63</v>
      </c>
      <c r="D56" s="309">
        <v>21</v>
      </c>
      <c r="E56" s="310">
        <v>69.3</v>
      </c>
      <c r="F56" s="356">
        <v>38</v>
      </c>
      <c r="G56" s="356">
        <v>40</v>
      </c>
      <c r="H56" s="356">
        <v>42</v>
      </c>
      <c r="I56" s="370">
        <v>42</v>
      </c>
      <c r="J56" s="340">
        <v>53</v>
      </c>
      <c r="K56" s="342">
        <v>56</v>
      </c>
      <c r="L56" s="341">
        <v>56</v>
      </c>
      <c r="M56" s="313">
        <v>56</v>
      </c>
      <c r="N56" s="317">
        <v>3</v>
      </c>
      <c r="O56" s="251">
        <f t="shared" ref="O56:O59" si="11">I56+M56</f>
        <v>98</v>
      </c>
      <c r="P56" s="163">
        <f>IF(O56=0,0,10^(0.75194503*LOG10(E56/174.393)^2)*O56)</f>
        <v>129.42449630707904</v>
      </c>
      <c r="Q56" s="60"/>
    </row>
    <row r="57" spans="1:17" s="1" customFormat="1" ht="13.2" x14ac:dyDescent="0.25">
      <c r="A57" s="103" t="s">
        <v>20</v>
      </c>
      <c r="B57" s="133">
        <v>2003</v>
      </c>
      <c r="C57" s="333" t="s">
        <v>12</v>
      </c>
      <c r="D57" s="334">
        <v>14</v>
      </c>
      <c r="E57" s="335">
        <v>71.099999999999994</v>
      </c>
      <c r="F57" s="338">
        <v>73</v>
      </c>
      <c r="G57" s="371">
        <v>76</v>
      </c>
      <c r="H57" s="338">
        <v>76</v>
      </c>
      <c r="I57" s="339">
        <v>76</v>
      </c>
      <c r="J57" s="340">
        <v>85</v>
      </c>
      <c r="K57" s="341">
        <v>88</v>
      </c>
      <c r="L57" s="340">
        <v>90</v>
      </c>
      <c r="M57" s="343">
        <v>90</v>
      </c>
      <c r="N57" s="344"/>
      <c r="O57" s="307">
        <f>I57+M57</f>
        <v>166</v>
      </c>
      <c r="P57" s="163">
        <f>IF(O57=0,0,10^(0.75194503*LOG10(E57/174.393)^2)*O57)</f>
        <v>215.9132401112756</v>
      </c>
      <c r="Q57" s="4"/>
    </row>
    <row r="58" spans="1:17" s="1" customFormat="1" ht="13.2" x14ac:dyDescent="0.25">
      <c r="A58" s="93" t="s">
        <v>74</v>
      </c>
      <c r="B58" s="133">
        <v>2007</v>
      </c>
      <c r="C58" s="333" t="s">
        <v>69</v>
      </c>
      <c r="D58" s="353">
        <v>22</v>
      </c>
      <c r="E58" s="354">
        <v>69.849999999999994</v>
      </c>
      <c r="F58" s="372">
        <v>50</v>
      </c>
      <c r="G58" s="373">
        <v>50</v>
      </c>
      <c r="H58" s="337">
        <v>55</v>
      </c>
      <c r="I58" s="374">
        <v>55</v>
      </c>
      <c r="J58" s="375">
        <v>68</v>
      </c>
      <c r="K58" s="341">
        <v>68</v>
      </c>
      <c r="L58" s="342">
        <v>72</v>
      </c>
      <c r="M58" s="328">
        <v>68</v>
      </c>
      <c r="N58" s="332">
        <v>2</v>
      </c>
      <c r="O58" s="251">
        <f t="shared" si="11"/>
        <v>123</v>
      </c>
      <c r="P58" s="163">
        <f>IF(O58=0,0,10^(0.75194503*LOG10(E58/174.393)^2)*O58)</f>
        <v>161.6720799593258</v>
      </c>
      <c r="Q58" s="60"/>
    </row>
    <row r="59" spans="1:17" s="1" customFormat="1" ht="13.2" x14ac:dyDescent="0.25">
      <c r="A59" s="93" t="s">
        <v>28</v>
      </c>
      <c r="B59" s="133">
        <v>2002</v>
      </c>
      <c r="C59" s="333" t="s">
        <v>23</v>
      </c>
      <c r="D59" s="334">
        <v>23</v>
      </c>
      <c r="E59" s="335">
        <v>72.900000000000006</v>
      </c>
      <c r="F59" s="338">
        <v>90</v>
      </c>
      <c r="G59" s="371">
        <v>95</v>
      </c>
      <c r="H59" s="327">
        <v>96</v>
      </c>
      <c r="I59" s="374">
        <v>90</v>
      </c>
      <c r="J59" s="340">
        <v>107</v>
      </c>
      <c r="K59" s="341">
        <v>113</v>
      </c>
      <c r="L59" s="342">
        <v>121</v>
      </c>
      <c r="M59" s="328">
        <v>113</v>
      </c>
      <c r="N59" s="332">
        <v>1</v>
      </c>
      <c r="O59" s="251">
        <f t="shared" si="11"/>
        <v>203</v>
      </c>
      <c r="P59" s="163">
        <f>IF(O59=0,0,10^(0.75194503*LOG10(E59/174.393)^2)*O59)</f>
        <v>260.25140051802379</v>
      </c>
      <c r="Q59" s="60"/>
    </row>
    <row r="60" spans="1:17" s="1" customFormat="1" ht="13.2" x14ac:dyDescent="0.25">
      <c r="A60" s="225" t="s">
        <v>88</v>
      </c>
      <c r="B60" s="376">
        <v>2007</v>
      </c>
      <c r="C60" s="377" t="s">
        <v>81</v>
      </c>
      <c r="D60" s="377">
        <v>8</v>
      </c>
      <c r="E60" s="378">
        <v>74.650000000000006</v>
      </c>
      <c r="F60" s="338">
        <v>35</v>
      </c>
      <c r="G60" s="338">
        <v>38</v>
      </c>
      <c r="H60" s="326">
        <v>40</v>
      </c>
      <c r="I60" s="379">
        <v>40</v>
      </c>
      <c r="J60" s="340">
        <v>45</v>
      </c>
      <c r="K60" s="342">
        <v>48</v>
      </c>
      <c r="L60" s="341">
        <v>48</v>
      </c>
      <c r="M60" s="349">
        <v>48</v>
      </c>
      <c r="N60" s="350">
        <v>4</v>
      </c>
      <c r="O60" s="307">
        <f>I60+M60</f>
        <v>88</v>
      </c>
      <c r="P60" s="308">
        <f>IF(O60=0,0,10^(0.75194503*LOG10(E60/175.508)^2)*O60)</f>
        <v>111.71981842911831</v>
      </c>
      <c r="Q60" s="60"/>
    </row>
    <row r="61" spans="1:17" s="1" customFormat="1" ht="13.2" x14ac:dyDescent="0.25">
      <c r="A61" s="380" t="s">
        <v>54</v>
      </c>
      <c r="B61" s="231">
        <v>2005</v>
      </c>
      <c r="C61" s="231" t="s">
        <v>51</v>
      </c>
      <c r="D61" s="231">
        <v>13</v>
      </c>
      <c r="E61" s="232">
        <v>74</v>
      </c>
      <c r="F61" s="156">
        <v>52</v>
      </c>
      <c r="G61" s="156">
        <v>57</v>
      </c>
      <c r="H61" s="156">
        <v>60</v>
      </c>
      <c r="I61" s="135">
        <v>60</v>
      </c>
      <c r="J61" s="218">
        <v>64</v>
      </c>
      <c r="K61" s="219">
        <v>69</v>
      </c>
      <c r="L61" s="219">
        <v>71</v>
      </c>
      <c r="M61" s="136">
        <v>71</v>
      </c>
      <c r="N61" s="138">
        <v>3</v>
      </c>
      <c r="O61" s="307">
        <f>I61+M61</f>
        <v>131</v>
      </c>
      <c r="P61" s="163">
        <f t="shared" ref="P61:P72" si="12">IF(O61=0,0,10^(0.75194503*LOG10(E61/174.393)^2)*O61)</f>
        <v>166.530912973684</v>
      </c>
      <c r="Q61" s="4"/>
    </row>
    <row r="62" spans="1:17" s="1" customFormat="1" ht="13.2" x14ac:dyDescent="0.25">
      <c r="A62" s="86" t="s">
        <v>30</v>
      </c>
      <c r="B62" s="381">
        <v>2003</v>
      </c>
      <c r="C62" s="213" t="s">
        <v>23</v>
      </c>
      <c r="D62" s="213">
        <v>15</v>
      </c>
      <c r="E62" s="13">
        <v>75</v>
      </c>
      <c r="F62" s="156">
        <v>85</v>
      </c>
      <c r="G62" s="209">
        <v>90</v>
      </c>
      <c r="H62" s="209">
        <v>93</v>
      </c>
      <c r="I62" s="217">
        <v>93</v>
      </c>
      <c r="J62" s="159">
        <v>113</v>
      </c>
      <c r="K62" s="210">
        <v>118</v>
      </c>
      <c r="L62" s="210">
        <v>121</v>
      </c>
      <c r="M62" s="217">
        <v>121</v>
      </c>
      <c r="N62" s="221">
        <v>2</v>
      </c>
      <c r="O62" s="307">
        <f>I62+M62</f>
        <v>214</v>
      </c>
      <c r="P62" s="163">
        <f t="shared" si="12"/>
        <v>270.02188609941237</v>
      </c>
      <c r="Q62" s="60"/>
    </row>
    <row r="63" spans="1:17" s="49" customFormat="1" ht="13.2" x14ac:dyDescent="0.25">
      <c r="A63" s="351" t="s">
        <v>29</v>
      </c>
      <c r="B63" s="35">
        <v>2002</v>
      </c>
      <c r="C63" s="35" t="s">
        <v>23</v>
      </c>
      <c r="D63" s="35">
        <v>16</v>
      </c>
      <c r="E63" s="214">
        <v>80.599999999999994</v>
      </c>
      <c r="F63" s="235">
        <v>105</v>
      </c>
      <c r="G63" s="236">
        <v>113</v>
      </c>
      <c r="H63" s="236">
        <v>117</v>
      </c>
      <c r="I63" s="216">
        <v>117</v>
      </c>
      <c r="J63" s="239">
        <v>130</v>
      </c>
      <c r="K63" s="241">
        <v>138</v>
      </c>
      <c r="L63" s="242">
        <v>143</v>
      </c>
      <c r="M63" s="216">
        <v>138</v>
      </c>
      <c r="N63" s="220">
        <v>1</v>
      </c>
      <c r="O63" s="251">
        <f>I63+M63</f>
        <v>255</v>
      </c>
      <c r="P63" s="222">
        <f t="shared" si="12"/>
        <v>309.75974707451468</v>
      </c>
    </row>
    <row r="64" spans="1:17" s="1" customFormat="1" ht="13.2" x14ac:dyDescent="0.25">
      <c r="A64" s="16" t="s">
        <v>89</v>
      </c>
      <c r="B64" s="12">
        <v>2007</v>
      </c>
      <c r="C64" s="12" t="s">
        <v>12</v>
      </c>
      <c r="D64" s="12">
        <v>17</v>
      </c>
      <c r="E64" s="13">
        <v>92.6</v>
      </c>
      <c r="F64" s="156">
        <v>30</v>
      </c>
      <c r="G64" s="156">
        <v>33</v>
      </c>
      <c r="H64" s="156">
        <v>35</v>
      </c>
      <c r="I64" s="30">
        <v>35</v>
      </c>
      <c r="J64" s="218">
        <v>45</v>
      </c>
      <c r="K64" s="219">
        <v>50</v>
      </c>
      <c r="L64" s="219">
        <v>53</v>
      </c>
      <c r="M64" s="29">
        <v>53</v>
      </c>
      <c r="N64" s="7">
        <v>4</v>
      </c>
      <c r="O64" s="251">
        <f t="shared" ref="O64:O72" si="13">I64+M64</f>
        <v>88</v>
      </c>
      <c r="P64" s="5">
        <f t="shared" si="12"/>
        <v>100.30316405528339</v>
      </c>
      <c r="Q64" s="4"/>
    </row>
    <row r="65" spans="1:17" s="1" customFormat="1" ht="13.2" x14ac:dyDescent="0.25">
      <c r="A65" s="82" t="s">
        <v>38</v>
      </c>
      <c r="B65" s="12">
        <v>2002</v>
      </c>
      <c r="C65" s="12" t="s">
        <v>35</v>
      </c>
      <c r="D65" s="12">
        <v>18</v>
      </c>
      <c r="E65" s="13">
        <v>94.55</v>
      </c>
      <c r="F65" s="156">
        <v>82</v>
      </c>
      <c r="G65" s="156">
        <v>86</v>
      </c>
      <c r="H65" s="156">
        <v>88</v>
      </c>
      <c r="I65" s="30">
        <v>88</v>
      </c>
      <c r="J65" s="218">
        <v>103</v>
      </c>
      <c r="K65" s="219">
        <v>109</v>
      </c>
      <c r="L65" s="219">
        <v>112</v>
      </c>
      <c r="M65" s="29">
        <v>112</v>
      </c>
      <c r="N65" s="7">
        <v>3</v>
      </c>
      <c r="O65" s="251">
        <f t="shared" si="13"/>
        <v>200</v>
      </c>
      <c r="P65" s="5">
        <f t="shared" si="12"/>
        <v>226.03809214107341</v>
      </c>
      <c r="Q65" s="4"/>
    </row>
    <row r="66" spans="1:17" s="1" customFormat="1" ht="13.2" x14ac:dyDescent="0.25">
      <c r="A66" s="382" t="s">
        <v>31</v>
      </c>
      <c r="B66" s="12">
        <v>2001</v>
      </c>
      <c r="C66" s="12" t="s">
        <v>23</v>
      </c>
      <c r="D66" s="12">
        <v>19</v>
      </c>
      <c r="E66" s="13">
        <v>95.9</v>
      </c>
      <c r="F66" s="233">
        <v>95</v>
      </c>
      <c r="G66" s="233">
        <v>95</v>
      </c>
      <c r="H66" s="156">
        <v>95</v>
      </c>
      <c r="I66" s="30">
        <v>95</v>
      </c>
      <c r="J66" s="218">
        <v>120</v>
      </c>
      <c r="K66" s="238">
        <v>126</v>
      </c>
      <c r="L66" s="219">
        <v>126</v>
      </c>
      <c r="M66" s="29">
        <v>126</v>
      </c>
      <c r="N66" s="7">
        <v>2</v>
      </c>
      <c r="O66" s="251">
        <f t="shared" si="13"/>
        <v>221</v>
      </c>
      <c r="P66" s="5">
        <f t="shared" si="12"/>
        <v>248.37655557085114</v>
      </c>
      <c r="Q66" s="4"/>
    </row>
    <row r="67" spans="1:17" s="1" customFormat="1" ht="13.2" x14ac:dyDescent="0.25">
      <c r="A67" s="91" t="s">
        <v>75</v>
      </c>
      <c r="B67" s="12">
        <v>2005</v>
      </c>
      <c r="C67" s="14" t="s">
        <v>69</v>
      </c>
      <c r="D67" s="12">
        <v>20</v>
      </c>
      <c r="E67" s="13">
        <v>94.8</v>
      </c>
      <c r="F67" s="156">
        <v>104</v>
      </c>
      <c r="G67" s="233">
        <v>110</v>
      </c>
      <c r="H67" s="233">
        <v>110</v>
      </c>
      <c r="I67" s="30">
        <v>104</v>
      </c>
      <c r="J67" s="218">
        <v>120</v>
      </c>
      <c r="K67" s="219">
        <v>126</v>
      </c>
      <c r="L67" s="238">
        <v>130</v>
      </c>
      <c r="M67" s="29">
        <v>126</v>
      </c>
      <c r="N67" s="7">
        <v>1</v>
      </c>
      <c r="O67" s="251">
        <f t="shared" si="13"/>
        <v>230</v>
      </c>
      <c r="P67" s="5">
        <f t="shared" si="12"/>
        <v>259.67009047501978</v>
      </c>
      <c r="Q67" s="4"/>
    </row>
    <row r="68" spans="1:17" s="1" customFormat="1" ht="15.75" customHeight="1" x14ac:dyDescent="0.3">
      <c r="A68" s="92" t="s">
        <v>13</v>
      </c>
      <c r="B68" s="12">
        <v>2006</v>
      </c>
      <c r="C68" s="12" t="s">
        <v>12</v>
      </c>
      <c r="D68" s="12">
        <v>21</v>
      </c>
      <c r="E68" s="13">
        <v>99.1</v>
      </c>
      <c r="F68" s="156">
        <v>35</v>
      </c>
      <c r="G68" s="156">
        <v>40</v>
      </c>
      <c r="H68" s="234">
        <v>45</v>
      </c>
      <c r="I68" s="30">
        <v>40</v>
      </c>
      <c r="J68" s="218">
        <v>50</v>
      </c>
      <c r="K68" s="219">
        <v>55</v>
      </c>
      <c r="L68" s="219">
        <v>60</v>
      </c>
      <c r="M68" s="29">
        <v>60</v>
      </c>
      <c r="N68" s="7">
        <v>5</v>
      </c>
      <c r="O68" s="251">
        <f t="shared" si="13"/>
        <v>100</v>
      </c>
      <c r="P68" s="5">
        <f t="shared" si="12"/>
        <v>110.99500823728509</v>
      </c>
      <c r="Q68" s="4"/>
    </row>
    <row r="69" spans="1:17" s="1" customFormat="1" ht="13.8" x14ac:dyDescent="0.3">
      <c r="A69" s="92" t="s">
        <v>32</v>
      </c>
      <c r="B69" s="12">
        <v>2007</v>
      </c>
      <c r="C69" s="12" t="s">
        <v>23</v>
      </c>
      <c r="D69" s="12">
        <v>22</v>
      </c>
      <c r="E69" s="13">
        <v>106.5</v>
      </c>
      <c r="F69" s="156">
        <v>50</v>
      </c>
      <c r="G69" s="156">
        <v>55</v>
      </c>
      <c r="H69" s="156">
        <v>60</v>
      </c>
      <c r="I69" s="30">
        <v>60</v>
      </c>
      <c r="J69" s="218">
        <v>61</v>
      </c>
      <c r="K69" s="219">
        <v>70</v>
      </c>
      <c r="L69" s="219">
        <v>80</v>
      </c>
      <c r="M69" s="29">
        <v>80</v>
      </c>
      <c r="N69" s="7">
        <v>4</v>
      </c>
      <c r="O69" s="251">
        <f t="shared" si="13"/>
        <v>140</v>
      </c>
      <c r="P69" s="5">
        <f t="shared" si="12"/>
        <v>151.57301324696658</v>
      </c>
      <c r="Q69" s="4"/>
    </row>
    <row r="70" spans="1:17" s="1" customFormat="1" ht="13.2" x14ac:dyDescent="0.25">
      <c r="A70" s="82" t="s">
        <v>67</v>
      </c>
      <c r="B70" s="12">
        <v>2005</v>
      </c>
      <c r="C70" s="12" t="s">
        <v>63</v>
      </c>
      <c r="D70" s="12">
        <v>23</v>
      </c>
      <c r="E70" s="13">
        <v>126.6</v>
      </c>
      <c r="F70" s="156">
        <v>60</v>
      </c>
      <c r="G70" s="156">
        <v>65</v>
      </c>
      <c r="H70" s="156">
        <v>68</v>
      </c>
      <c r="I70" s="30">
        <v>68</v>
      </c>
      <c r="J70" s="237">
        <v>75</v>
      </c>
      <c r="K70" s="219">
        <v>75</v>
      </c>
      <c r="L70" s="238">
        <v>80</v>
      </c>
      <c r="M70" s="29">
        <v>75</v>
      </c>
      <c r="N70" s="7">
        <v>3</v>
      </c>
      <c r="O70" s="251">
        <f t="shared" si="13"/>
        <v>143</v>
      </c>
      <c r="P70" s="5">
        <f t="shared" si="12"/>
        <v>147.87144090637932</v>
      </c>
      <c r="Q70" s="4"/>
    </row>
    <row r="71" spans="1:17" s="1" customFormat="1" ht="13.2" x14ac:dyDescent="0.25">
      <c r="A71" s="86" t="s">
        <v>33</v>
      </c>
      <c r="B71" s="12">
        <v>2004</v>
      </c>
      <c r="C71" s="12" t="s">
        <v>23</v>
      </c>
      <c r="D71" s="12">
        <v>24</v>
      </c>
      <c r="E71" s="13">
        <v>122</v>
      </c>
      <c r="F71" s="156">
        <v>95</v>
      </c>
      <c r="G71" s="156">
        <v>102</v>
      </c>
      <c r="H71" s="233">
        <v>107</v>
      </c>
      <c r="I71" s="30">
        <v>102</v>
      </c>
      <c r="J71" s="218">
        <v>115</v>
      </c>
      <c r="K71" s="219">
        <v>120</v>
      </c>
      <c r="L71" s="238">
        <v>126</v>
      </c>
      <c r="M71" s="29">
        <v>120</v>
      </c>
      <c r="N71" s="7">
        <v>2</v>
      </c>
      <c r="O71" s="251">
        <f t="shared" si="13"/>
        <v>222</v>
      </c>
      <c r="P71" s="5">
        <f t="shared" si="12"/>
        <v>231.45039193668836</v>
      </c>
      <c r="Q71" s="4"/>
    </row>
    <row r="72" spans="1:17" s="1" customFormat="1" ht="13.2" x14ac:dyDescent="0.25">
      <c r="A72" s="82" t="s">
        <v>37</v>
      </c>
      <c r="B72" s="12">
        <v>2004</v>
      </c>
      <c r="C72" s="12" t="s">
        <v>35</v>
      </c>
      <c r="D72" s="12">
        <v>25</v>
      </c>
      <c r="E72" s="13">
        <v>125.7</v>
      </c>
      <c r="F72" s="156">
        <v>107</v>
      </c>
      <c r="G72" s="156">
        <v>112</v>
      </c>
      <c r="H72" s="156">
        <v>115</v>
      </c>
      <c r="I72" s="30">
        <v>115</v>
      </c>
      <c r="J72" s="240">
        <v>132</v>
      </c>
      <c r="K72" s="219">
        <v>136</v>
      </c>
      <c r="L72" s="238">
        <v>140</v>
      </c>
      <c r="M72" s="29">
        <v>136</v>
      </c>
      <c r="N72" s="7">
        <v>1</v>
      </c>
      <c r="O72" s="251">
        <f t="shared" si="13"/>
        <v>251</v>
      </c>
      <c r="P72" s="5">
        <f t="shared" si="12"/>
        <v>259.94253478052843</v>
      </c>
      <c r="Q72" s="4"/>
    </row>
  </sheetData>
  <mergeCells count="1">
    <mergeCell ref="A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27" zoomScale="90" zoomScaleNormal="90" workbookViewId="0">
      <selection activeCell="A59" sqref="A59"/>
    </sheetView>
  </sheetViews>
  <sheetFormatPr defaultRowHeight="15.6" x14ac:dyDescent="0.3"/>
  <cols>
    <col min="1" max="1" width="18.59765625" customWidth="1"/>
    <col min="2" max="2" width="13.09765625" customWidth="1"/>
    <col min="16" max="16" width="10.59765625" customWidth="1"/>
  </cols>
  <sheetData>
    <row r="1" spans="1:18" s="49" customFormat="1" ht="13.2" x14ac:dyDescent="0.3">
      <c r="A1" s="89" t="s">
        <v>78</v>
      </c>
      <c r="B1" s="388">
        <v>2012</v>
      </c>
      <c r="C1" s="389" t="s">
        <v>12</v>
      </c>
      <c r="D1" s="388">
        <v>2</v>
      </c>
      <c r="E1" s="390">
        <v>23.1</v>
      </c>
      <c r="F1" s="436">
        <v>7</v>
      </c>
      <c r="G1" s="436">
        <v>10</v>
      </c>
      <c r="H1" s="436">
        <v>11</v>
      </c>
      <c r="I1" s="437">
        <v>11</v>
      </c>
      <c r="J1" s="438">
        <v>14</v>
      </c>
      <c r="K1" s="439">
        <v>15</v>
      </c>
      <c r="L1" s="439">
        <v>16</v>
      </c>
      <c r="M1" s="437">
        <v>16</v>
      </c>
      <c r="N1" s="391">
        <v>6</v>
      </c>
      <c r="O1" s="440">
        <f t="shared" ref="O1" si="0">I1+M1</f>
        <v>27</v>
      </c>
      <c r="P1" s="383">
        <f>IF(O1=0,0,10^(0.75194503*LOG10(E1/175.508)^2)*O1)</f>
        <v>103.41339837984168</v>
      </c>
    </row>
    <row r="2" spans="1:18" s="49" customFormat="1" ht="13.2" x14ac:dyDescent="0.2">
      <c r="A2" s="405" t="s">
        <v>98</v>
      </c>
      <c r="B2" s="388">
        <v>2009</v>
      </c>
      <c r="C2" s="389" t="s">
        <v>81</v>
      </c>
      <c r="D2" s="388">
        <v>4</v>
      </c>
      <c r="E2" s="390">
        <v>52.7</v>
      </c>
      <c r="F2" s="436">
        <v>15</v>
      </c>
      <c r="G2" s="436">
        <v>18</v>
      </c>
      <c r="H2" s="447">
        <v>22</v>
      </c>
      <c r="I2" s="437">
        <v>18</v>
      </c>
      <c r="J2" s="438">
        <v>20</v>
      </c>
      <c r="K2" s="439">
        <v>23</v>
      </c>
      <c r="L2" s="439">
        <v>26</v>
      </c>
      <c r="M2" s="437">
        <v>26</v>
      </c>
      <c r="N2" s="391">
        <v>3</v>
      </c>
      <c r="O2" s="440">
        <f t="shared" ref="O2:O47" si="1">I2+M2</f>
        <v>44</v>
      </c>
      <c r="P2" s="383">
        <f>IF(O2=0,0,10^(0.75194503*LOG10(E2/175.508)^2)*O2)</f>
        <v>70.587468323620186</v>
      </c>
    </row>
    <row r="3" spans="1:18" s="49" customFormat="1" ht="13.2" x14ac:dyDescent="0.25">
      <c r="A3" s="397" t="s">
        <v>57</v>
      </c>
      <c r="B3" s="388">
        <v>2010</v>
      </c>
      <c r="C3" s="392" t="s">
        <v>56</v>
      </c>
      <c r="D3" s="393">
        <v>12</v>
      </c>
      <c r="E3" s="394">
        <v>39.75</v>
      </c>
      <c r="F3" s="443">
        <v>15</v>
      </c>
      <c r="G3" s="436">
        <v>17</v>
      </c>
      <c r="H3" s="436">
        <v>19</v>
      </c>
      <c r="I3" s="437">
        <v>19</v>
      </c>
      <c r="J3" s="438">
        <v>20</v>
      </c>
      <c r="K3" s="439">
        <v>24</v>
      </c>
      <c r="L3" s="441">
        <v>26</v>
      </c>
      <c r="M3" s="437">
        <v>24</v>
      </c>
      <c r="N3" s="391">
        <v>3</v>
      </c>
      <c r="O3" s="440">
        <f t="shared" si="1"/>
        <v>43</v>
      </c>
      <c r="P3" s="383">
        <f>IF(O3=0,0,10^(0.75194503*LOG10(E3/175.508)^2)*O3)</f>
        <v>88.360339989848242</v>
      </c>
      <c r="Q3" s="4"/>
    </row>
    <row r="4" spans="1:18" s="49" customFormat="1" ht="13.2" x14ac:dyDescent="0.25">
      <c r="A4" s="434" t="s">
        <v>89</v>
      </c>
      <c r="B4" s="398">
        <v>2007</v>
      </c>
      <c r="C4" s="431" t="s">
        <v>12</v>
      </c>
      <c r="D4" s="431">
        <v>17</v>
      </c>
      <c r="E4" s="432">
        <v>92.6</v>
      </c>
      <c r="F4" s="479">
        <v>30</v>
      </c>
      <c r="G4" s="480">
        <v>33</v>
      </c>
      <c r="H4" s="480">
        <v>35</v>
      </c>
      <c r="I4" s="481">
        <v>35</v>
      </c>
      <c r="J4" s="482">
        <v>45</v>
      </c>
      <c r="K4" s="483">
        <v>50</v>
      </c>
      <c r="L4" s="483">
        <v>53</v>
      </c>
      <c r="M4" s="481">
        <v>53</v>
      </c>
      <c r="N4" s="433">
        <v>4</v>
      </c>
      <c r="O4" s="440">
        <f t="shared" si="1"/>
        <v>88</v>
      </c>
      <c r="P4" s="528">
        <f>IF(O4=0,0,10^(0.75194503*LOG10(E4/174.393)^2)*O4)</f>
        <v>100.30316405528339</v>
      </c>
      <c r="Q4" s="4"/>
    </row>
    <row r="5" spans="1:18" s="49" customFormat="1" ht="13.2" x14ac:dyDescent="0.2">
      <c r="A5" s="402" t="s">
        <v>55</v>
      </c>
      <c r="B5" s="388">
        <v>2010</v>
      </c>
      <c r="C5" s="389" t="s">
        <v>56</v>
      </c>
      <c r="D5" s="388">
        <v>1</v>
      </c>
      <c r="E5" s="390">
        <v>47.3</v>
      </c>
      <c r="F5" s="436">
        <v>22</v>
      </c>
      <c r="G5" s="436">
        <v>25</v>
      </c>
      <c r="H5" s="447">
        <v>27</v>
      </c>
      <c r="I5" s="437">
        <v>25</v>
      </c>
      <c r="J5" s="438">
        <v>30</v>
      </c>
      <c r="K5" s="439">
        <v>32</v>
      </c>
      <c r="L5" s="439">
        <v>34</v>
      </c>
      <c r="M5" s="437">
        <v>34</v>
      </c>
      <c r="N5" s="391">
        <v>3</v>
      </c>
      <c r="O5" s="440">
        <f t="shared" si="1"/>
        <v>59</v>
      </c>
      <c r="P5" s="383">
        <f>IF(O5=0,0,10^(0.75194503*LOG10(E5/175.508)^2)*O5)</f>
        <v>103.43690782094072</v>
      </c>
      <c r="R5" s="529">
        <f>IF(Q5=0,0,10^(0.75194503*LOG10(G5/175.508)^2)*Q5)</f>
        <v>0</v>
      </c>
    </row>
    <row r="6" spans="1:18" s="49" customFormat="1" ht="13.2" x14ac:dyDescent="0.2">
      <c r="A6" s="403" t="s">
        <v>34</v>
      </c>
      <c r="B6" s="388">
        <v>2010</v>
      </c>
      <c r="C6" s="389" t="s">
        <v>35</v>
      </c>
      <c r="D6" s="388">
        <v>5</v>
      </c>
      <c r="E6" s="396">
        <v>52.9</v>
      </c>
      <c r="F6" s="445">
        <v>25</v>
      </c>
      <c r="G6" s="446">
        <v>27</v>
      </c>
      <c r="H6" s="436">
        <v>29</v>
      </c>
      <c r="I6" s="437">
        <v>29</v>
      </c>
      <c r="J6" s="438">
        <v>35</v>
      </c>
      <c r="K6" s="441">
        <v>37</v>
      </c>
      <c r="L6" s="439">
        <v>37</v>
      </c>
      <c r="M6" s="437">
        <v>37</v>
      </c>
      <c r="N6" s="391">
        <v>2</v>
      </c>
      <c r="O6" s="440">
        <f t="shared" si="1"/>
        <v>66</v>
      </c>
      <c r="P6" s="383">
        <f>IF(O6=0,0,10^(0.75194503*LOG10(E6/175.508)^2)*O6)</f>
        <v>105.56702353063358</v>
      </c>
    </row>
    <row r="7" spans="1:18" s="4" customFormat="1" ht="13.2" x14ac:dyDescent="0.25">
      <c r="A7" s="397" t="s">
        <v>13</v>
      </c>
      <c r="B7" s="398">
        <v>2006</v>
      </c>
      <c r="C7" s="398" t="s">
        <v>12</v>
      </c>
      <c r="D7" s="398">
        <v>21</v>
      </c>
      <c r="E7" s="399">
        <v>99.1</v>
      </c>
      <c r="F7" s="472">
        <v>35</v>
      </c>
      <c r="G7" s="472">
        <v>40</v>
      </c>
      <c r="H7" s="556">
        <v>45</v>
      </c>
      <c r="I7" s="448">
        <v>40</v>
      </c>
      <c r="J7" s="473">
        <v>50</v>
      </c>
      <c r="K7" s="474">
        <v>55</v>
      </c>
      <c r="L7" s="474">
        <v>60</v>
      </c>
      <c r="M7" s="449">
        <v>60</v>
      </c>
      <c r="N7" s="400">
        <v>5</v>
      </c>
      <c r="O7" s="525">
        <f t="shared" si="1"/>
        <v>100</v>
      </c>
      <c r="P7" s="387">
        <f>IF(O7=0,0,10^(0.75194503*LOG10(E7/174.393)^2)*O7)</f>
        <v>110.99500823728509</v>
      </c>
      <c r="Q7" s="60"/>
    </row>
    <row r="8" spans="1:18" s="4" customFormat="1" ht="13.5" customHeight="1" x14ac:dyDescent="0.25">
      <c r="A8" s="425" t="s">
        <v>88</v>
      </c>
      <c r="B8" s="426">
        <v>2007</v>
      </c>
      <c r="C8" s="426" t="s">
        <v>81</v>
      </c>
      <c r="D8" s="426">
        <v>8</v>
      </c>
      <c r="E8" s="427">
        <v>74.650000000000006</v>
      </c>
      <c r="F8" s="462">
        <v>35</v>
      </c>
      <c r="G8" s="462">
        <v>38</v>
      </c>
      <c r="H8" s="462">
        <v>40</v>
      </c>
      <c r="I8" s="506">
        <v>40</v>
      </c>
      <c r="J8" s="464">
        <v>45</v>
      </c>
      <c r="K8" s="466">
        <v>48</v>
      </c>
      <c r="L8" s="465">
        <v>48</v>
      </c>
      <c r="M8" s="520">
        <v>48</v>
      </c>
      <c r="N8" s="524">
        <v>4</v>
      </c>
      <c r="O8" s="525">
        <f t="shared" si="1"/>
        <v>88</v>
      </c>
      <c r="P8" s="527">
        <f>IF(O8=0,0,10^(0.75194503*LOG10(E8/174.393)^2)*O8)</f>
        <v>111.32444959989223</v>
      </c>
      <c r="Q8" s="4">
        <v>830.26</v>
      </c>
    </row>
    <row r="9" spans="1:18" s="4" customFormat="1" ht="13.2" x14ac:dyDescent="0.25">
      <c r="A9" s="411" t="s">
        <v>99</v>
      </c>
      <c r="B9" s="414">
        <v>2007</v>
      </c>
      <c r="C9" s="414" t="s">
        <v>12</v>
      </c>
      <c r="D9" s="414">
        <v>1</v>
      </c>
      <c r="E9" s="416">
        <v>63.1</v>
      </c>
      <c r="F9" s="462">
        <v>37</v>
      </c>
      <c r="G9" s="462">
        <v>40</v>
      </c>
      <c r="H9" s="469">
        <v>42</v>
      </c>
      <c r="I9" s="463">
        <v>40</v>
      </c>
      <c r="J9" s="464">
        <v>42</v>
      </c>
      <c r="K9" s="465">
        <v>46</v>
      </c>
      <c r="L9" s="466">
        <v>50</v>
      </c>
      <c r="M9" s="467">
        <v>46</v>
      </c>
      <c r="N9" s="417">
        <v>8</v>
      </c>
      <c r="O9" s="525">
        <f t="shared" si="1"/>
        <v>86</v>
      </c>
      <c r="P9" s="527">
        <f>IF(O9=0,0,10^(0.75194503*LOG10(E9/174.393)^2)*O9)</f>
        <v>120.52275822812322</v>
      </c>
      <c r="Q9" s="60"/>
    </row>
    <row r="10" spans="1:18" s="4" customFormat="1" ht="13.2" x14ac:dyDescent="0.25">
      <c r="A10" s="402" t="s">
        <v>26</v>
      </c>
      <c r="B10" s="388">
        <v>2009</v>
      </c>
      <c r="C10" s="389" t="s">
        <v>23</v>
      </c>
      <c r="D10" s="388">
        <v>7</v>
      </c>
      <c r="E10" s="396">
        <v>56.7</v>
      </c>
      <c r="F10" s="445">
        <v>33</v>
      </c>
      <c r="G10" s="445">
        <v>35</v>
      </c>
      <c r="H10" s="445">
        <v>37</v>
      </c>
      <c r="I10" s="505">
        <v>37</v>
      </c>
      <c r="J10" s="508">
        <v>41</v>
      </c>
      <c r="K10" s="512">
        <v>44</v>
      </c>
      <c r="L10" s="512">
        <v>46</v>
      </c>
      <c r="M10" s="519">
        <v>46</v>
      </c>
      <c r="N10" s="523">
        <v>3</v>
      </c>
      <c r="O10" s="525">
        <f t="shared" si="1"/>
        <v>83</v>
      </c>
      <c r="P10" s="529">
        <f>IF(O10=0,0,10^(0.75194503*LOG10(E10/175.508)^2)*O10)</f>
        <v>125.93502243234245</v>
      </c>
    </row>
    <row r="11" spans="1:18" s="4" customFormat="1" ht="13.2" x14ac:dyDescent="0.25">
      <c r="A11" s="418" t="s">
        <v>97</v>
      </c>
      <c r="B11" s="422">
        <v>2008</v>
      </c>
      <c r="C11" s="423" t="s">
        <v>41</v>
      </c>
      <c r="D11" s="422">
        <v>20</v>
      </c>
      <c r="E11" s="424">
        <v>70.650000000000006</v>
      </c>
      <c r="F11" s="462">
        <v>38</v>
      </c>
      <c r="G11" s="462">
        <v>40</v>
      </c>
      <c r="H11" s="462">
        <v>42</v>
      </c>
      <c r="I11" s="506">
        <v>42</v>
      </c>
      <c r="J11" s="464">
        <v>55</v>
      </c>
      <c r="K11" s="466">
        <v>60</v>
      </c>
      <c r="L11" s="466">
        <v>60</v>
      </c>
      <c r="M11" s="520">
        <v>55</v>
      </c>
      <c r="N11" s="524">
        <v>4</v>
      </c>
      <c r="O11" s="525">
        <f t="shared" si="1"/>
        <v>97</v>
      </c>
      <c r="P11" s="527">
        <f>IF(O11=0,0,10^(0.75194503*LOG10(E11/174.393)^2)*O11)</f>
        <v>126.63813576324711</v>
      </c>
      <c r="Q11" s="49"/>
    </row>
    <row r="12" spans="1:18" s="49" customFormat="1" ht="13.2" x14ac:dyDescent="0.2">
      <c r="A12" s="412" t="s">
        <v>66</v>
      </c>
      <c r="B12" s="404">
        <v>2005</v>
      </c>
      <c r="C12" s="415" t="s">
        <v>63</v>
      </c>
      <c r="D12" s="414">
        <v>21</v>
      </c>
      <c r="E12" s="492">
        <v>69.3</v>
      </c>
      <c r="F12" s="546">
        <v>38</v>
      </c>
      <c r="G12" s="546">
        <v>40</v>
      </c>
      <c r="H12" s="546">
        <v>42</v>
      </c>
      <c r="I12" s="502">
        <v>42</v>
      </c>
      <c r="J12" s="507">
        <v>53</v>
      </c>
      <c r="K12" s="511">
        <v>56</v>
      </c>
      <c r="L12" s="516">
        <v>56</v>
      </c>
      <c r="M12" s="502">
        <v>56</v>
      </c>
      <c r="N12" s="521">
        <v>3</v>
      </c>
      <c r="O12" s="440">
        <f t="shared" si="1"/>
        <v>98</v>
      </c>
      <c r="P12" s="386">
        <f>IF(O12=0,0,10^(0.75194503*LOG10(E12/174.393)^2)*O12)</f>
        <v>129.42449630707904</v>
      </c>
    </row>
    <row r="13" spans="1:18" s="49" customFormat="1" ht="13.2" x14ac:dyDescent="0.3">
      <c r="A13" s="89" t="s">
        <v>82</v>
      </c>
      <c r="B13" s="388">
        <v>2008</v>
      </c>
      <c r="C13" s="389" t="s">
        <v>12</v>
      </c>
      <c r="D13" s="388">
        <v>20</v>
      </c>
      <c r="E13" s="390">
        <v>42.2</v>
      </c>
      <c r="F13" s="436">
        <v>27</v>
      </c>
      <c r="G13" s="436">
        <v>30</v>
      </c>
      <c r="H13" s="447">
        <v>32</v>
      </c>
      <c r="I13" s="437">
        <v>30</v>
      </c>
      <c r="J13" s="438">
        <v>34</v>
      </c>
      <c r="K13" s="439">
        <v>37</v>
      </c>
      <c r="L13" s="441">
        <v>39</v>
      </c>
      <c r="M13" s="437">
        <v>37</v>
      </c>
      <c r="N13" s="391">
        <v>2</v>
      </c>
      <c r="O13" s="440">
        <f t="shared" si="1"/>
        <v>67</v>
      </c>
      <c r="P13" s="383">
        <f t="shared" ref="P13:P18" si="2">IF(O13=0,0,10^(0.75194503*LOG10(E13/175.508)^2)*O13)</f>
        <v>130.06976394310652</v>
      </c>
    </row>
    <row r="14" spans="1:18" s="49" customFormat="1" ht="13.2" x14ac:dyDescent="0.2">
      <c r="A14" s="405" t="s">
        <v>48</v>
      </c>
      <c r="B14" s="388">
        <v>2010</v>
      </c>
      <c r="C14" s="389" t="s">
        <v>47</v>
      </c>
      <c r="D14" s="388">
        <v>8</v>
      </c>
      <c r="E14" s="390">
        <v>32.75</v>
      </c>
      <c r="F14" s="436">
        <v>21</v>
      </c>
      <c r="G14" s="436">
        <v>23</v>
      </c>
      <c r="H14" s="436">
        <v>25</v>
      </c>
      <c r="I14" s="437">
        <v>25</v>
      </c>
      <c r="J14" s="438">
        <v>25</v>
      </c>
      <c r="K14" s="439">
        <v>27</v>
      </c>
      <c r="L14" s="439">
        <v>29</v>
      </c>
      <c r="M14" s="437">
        <v>29</v>
      </c>
      <c r="N14" s="391">
        <v>3</v>
      </c>
      <c r="O14" s="440">
        <f t="shared" si="1"/>
        <v>54</v>
      </c>
      <c r="P14" s="383">
        <f t="shared" si="2"/>
        <v>135.55078735160799</v>
      </c>
    </row>
    <row r="15" spans="1:18" s="49" customFormat="1" ht="13.2" x14ac:dyDescent="0.2">
      <c r="A15" s="402" t="s">
        <v>27</v>
      </c>
      <c r="B15" s="388">
        <v>2006</v>
      </c>
      <c r="C15" s="389" t="s">
        <v>23</v>
      </c>
      <c r="D15" s="388">
        <v>9</v>
      </c>
      <c r="E15" s="390">
        <v>58</v>
      </c>
      <c r="F15" s="436">
        <v>37</v>
      </c>
      <c r="G15" s="436">
        <v>40</v>
      </c>
      <c r="H15" s="436">
        <v>42</v>
      </c>
      <c r="I15" s="437">
        <v>42</v>
      </c>
      <c r="J15" s="438">
        <v>45</v>
      </c>
      <c r="K15" s="439">
        <v>50</v>
      </c>
      <c r="L15" s="439">
        <v>53</v>
      </c>
      <c r="M15" s="437">
        <v>53</v>
      </c>
      <c r="N15" s="391">
        <v>2</v>
      </c>
      <c r="O15" s="440">
        <f t="shared" si="1"/>
        <v>95</v>
      </c>
      <c r="P15" s="383">
        <f t="shared" si="2"/>
        <v>141.77496719734373</v>
      </c>
      <c r="Q15" s="60"/>
    </row>
    <row r="16" spans="1:18" s="49" customFormat="1" ht="13.2" x14ac:dyDescent="0.25">
      <c r="A16" s="397" t="s">
        <v>22</v>
      </c>
      <c r="B16" s="388">
        <v>2010</v>
      </c>
      <c r="C16" s="389" t="s">
        <v>23</v>
      </c>
      <c r="D16" s="388">
        <v>6</v>
      </c>
      <c r="E16" s="390">
        <v>29.3</v>
      </c>
      <c r="F16" s="447">
        <v>21</v>
      </c>
      <c r="G16" s="436">
        <v>21</v>
      </c>
      <c r="H16" s="436">
        <v>23</v>
      </c>
      <c r="I16" s="437">
        <v>23</v>
      </c>
      <c r="J16" s="442">
        <v>27</v>
      </c>
      <c r="K16" s="439">
        <v>27</v>
      </c>
      <c r="L16" s="441">
        <v>30</v>
      </c>
      <c r="M16" s="437">
        <v>27</v>
      </c>
      <c r="N16" s="391">
        <v>5</v>
      </c>
      <c r="O16" s="440">
        <f t="shared" si="1"/>
        <v>50</v>
      </c>
      <c r="P16" s="383">
        <f t="shared" si="2"/>
        <v>142.37797344141052</v>
      </c>
      <c r="Q16" s="4"/>
    </row>
    <row r="17" spans="1:17" s="49" customFormat="1" ht="13.2" x14ac:dyDescent="0.25">
      <c r="A17" s="531" t="s">
        <v>83</v>
      </c>
      <c r="B17" s="404">
        <v>2007</v>
      </c>
      <c r="C17" s="392" t="s">
        <v>12</v>
      </c>
      <c r="D17" s="393">
        <v>2</v>
      </c>
      <c r="E17" s="394">
        <v>48.4</v>
      </c>
      <c r="F17" s="550">
        <v>32</v>
      </c>
      <c r="G17" s="444">
        <v>35</v>
      </c>
      <c r="H17" s="444">
        <v>38</v>
      </c>
      <c r="I17" s="437">
        <v>38</v>
      </c>
      <c r="J17" s="438">
        <v>42</v>
      </c>
      <c r="K17" s="439">
        <v>45</v>
      </c>
      <c r="L17" s="441">
        <v>47</v>
      </c>
      <c r="M17" s="437">
        <v>45</v>
      </c>
      <c r="N17" s="391">
        <v>2</v>
      </c>
      <c r="O17" s="440">
        <f t="shared" si="1"/>
        <v>83</v>
      </c>
      <c r="P17" s="383">
        <f t="shared" si="2"/>
        <v>142.70079477113939</v>
      </c>
      <c r="Q17" s="4"/>
    </row>
    <row r="18" spans="1:17" s="49" customFormat="1" ht="13.2" x14ac:dyDescent="0.25">
      <c r="A18" s="405" t="s">
        <v>46</v>
      </c>
      <c r="B18" s="388">
        <v>2010</v>
      </c>
      <c r="C18" s="389" t="s">
        <v>47</v>
      </c>
      <c r="D18" s="388">
        <v>5</v>
      </c>
      <c r="E18" s="390">
        <v>30.65</v>
      </c>
      <c r="F18" s="436">
        <v>20</v>
      </c>
      <c r="G18" s="436">
        <v>22</v>
      </c>
      <c r="H18" s="436">
        <v>23</v>
      </c>
      <c r="I18" s="437">
        <v>23</v>
      </c>
      <c r="J18" s="438">
        <v>28</v>
      </c>
      <c r="K18" s="439">
        <v>31</v>
      </c>
      <c r="L18" s="441">
        <v>33</v>
      </c>
      <c r="M18" s="437">
        <v>31</v>
      </c>
      <c r="N18" s="391">
        <v>4</v>
      </c>
      <c r="O18" s="440">
        <f t="shared" si="1"/>
        <v>54</v>
      </c>
      <c r="P18" s="383">
        <f t="shared" si="2"/>
        <v>145.97620336705219</v>
      </c>
      <c r="Q18" s="4"/>
    </row>
    <row r="19" spans="1:17" s="49" customFormat="1" ht="13.2" x14ac:dyDescent="0.25">
      <c r="A19" s="403" t="s">
        <v>67</v>
      </c>
      <c r="B19" s="398">
        <v>2005</v>
      </c>
      <c r="C19" s="398" t="s">
        <v>63</v>
      </c>
      <c r="D19" s="398">
        <v>23</v>
      </c>
      <c r="E19" s="494">
        <v>126.6</v>
      </c>
      <c r="F19" s="480">
        <v>60</v>
      </c>
      <c r="G19" s="480">
        <v>65</v>
      </c>
      <c r="H19" s="480">
        <v>68</v>
      </c>
      <c r="I19" s="481">
        <v>68</v>
      </c>
      <c r="J19" s="560">
        <v>75</v>
      </c>
      <c r="K19" s="483">
        <v>75</v>
      </c>
      <c r="L19" s="484">
        <v>80</v>
      </c>
      <c r="M19" s="481">
        <v>75</v>
      </c>
      <c r="N19" s="433">
        <v>3</v>
      </c>
      <c r="O19" s="440">
        <f t="shared" si="1"/>
        <v>143</v>
      </c>
      <c r="P19" s="528">
        <f>IF(O19=0,0,10^(0.75194503*LOG10(E19/174.393)^2)*O19)</f>
        <v>147.87144090637932</v>
      </c>
      <c r="Q19" s="4"/>
    </row>
    <row r="20" spans="1:17" s="49" customFormat="1" ht="13.2" x14ac:dyDescent="0.25">
      <c r="A20" s="419" t="s">
        <v>32</v>
      </c>
      <c r="B20" s="398">
        <v>2007</v>
      </c>
      <c r="C20" s="431" t="s">
        <v>23</v>
      </c>
      <c r="D20" s="431">
        <v>22</v>
      </c>
      <c r="E20" s="432">
        <v>106.5</v>
      </c>
      <c r="F20" s="479">
        <v>50</v>
      </c>
      <c r="G20" s="480">
        <v>55</v>
      </c>
      <c r="H20" s="480">
        <v>60</v>
      </c>
      <c r="I20" s="481">
        <v>60</v>
      </c>
      <c r="J20" s="482">
        <v>61</v>
      </c>
      <c r="K20" s="483">
        <v>70</v>
      </c>
      <c r="L20" s="483">
        <v>80</v>
      </c>
      <c r="M20" s="481">
        <v>80</v>
      </c>
      <c r="N20" s="433">
        <v>4</v>
      </c>
      <c r="O20" s="440">
        <f t="shared" si="1"/>
        <v>140</v>
      </c>
      <c r="P20" s="528">
        <f>IF(O20=0,0,10^(0.75194503*LOG10(E20/174.393)^2)*O20)</f>
        <v>151.57301324696658</v>
      </c>
      <c r="Q20" s="4">
        <v>885.61</v>
      </c>
    </row>
    <row r="21" spans="1:17" s="49" customFormat="1" ht="13.2" x14ac:dyDescent="0.25">
      <c r="A21" s="403" t="s">
        <v>64</v>
      </c>
      <c r="B21" s="414">
        <v>2006</v>
      </c>
      <c r="C21" s="415" t="s">
        <v>63</v>
      </c>
      <c r="D21" s="414">
        <v>5</v>
      </c>
      <c r="E21" s="492">
        <v>63.65</v>
      </c>
      <c r="F21" s="468">
        <v>45</v>
      </c>
      <c r="G21" s="468">
        <v>48</v>
      </c>
      <c r="H21" s="501">
        <v>51</v>
      </c>
      <c r="I21" s="502">
        <v>48</v>
      </c>
      <c r="J21" s="507">
        <v>58</v>
      </c>
      <c r="K21" s="511">
        <v>61</v>
      </c>
      <c r="L21" s="516">
        <v>61</v>
      </c>
      <c r="M21" s="502">
        <v>61</v>
      </c>
      <c r="N21" s="521">
        <v>7</v>
      </c>
      <c r="O21" s="440">
        <f t="shared" si="1"/>
        <v>109</v>
      </c>
      <c r="P21" s="386">
        <f>IF(O21=0,0,10^(0.75194503*LOG10(E21/174.393)^2)*O21)</f>
        <v>151.88163611131239</v>
      </c>
      <c r="Q21" s="4"/>
    </row>
    <row r="22" spans="1:17" s="49" customFormat="1" ht="13.2" x14ac:dyDescent="0.2">
      <c r="A22" s="403" t="s">
        <v>36</v>
      </c>
      <c r="B22" s="388">
        <v>2008</v>
      </c>
      <c r="C22" s="389" t="s">
        <v>35</v>
      </c>
      <c r="D22" s="388">
        <v>15</v>
      </c>
      <c r="E22" s="396">
        <v>39.25</v>
      </c>
      <c r="F22" s="445">
        <v>27</v>
      </c>
      <c r="G22" s="553">
        <v>32</v>
      </c>
      <c r="H22" s="436">
        <v>32</v>
      </c>
      <c r="I22" s="437">
        <v>32</v>
      </c>
      <c r="J22" s="438">
        <v>37</v>
      </c>
      <c r="K22" s="439">
        <v>40</v>
      </c>
      <c r="L22" s="439">
        <v>42</v>
      </c>
      <c r="M22" s="437">
        <v>42</v>
      </c>
      <c r="N22" s="391">
        <v>2</v>
      </c>
      <c r="O22" s="440">
        <f t="shared" si="1"/>
        <v>74</v>
      </c>
      <c r="P22" s="383">
        <f>IF(O22=0,0,10^(0.75194503*LOG10(E22/175.508)^2)*O22)</f>
        <v>153.94856074931042</v>
      </c>
      <c r="Q22" s="60"/>
    </row>
    <row r="23" spans="1:17" s="49" customFormat="1" ht="13.2" hidden="1" x14ac:dyDescent="0.2">
      <c r="A23" s="89" t="s">
        <v>84</v>
      </c>
      <c r="B23" s="404">
        <v>2007</v>
      </c>
      <c r="C23" s="389" t="s">
        <v>12</v>
      </c>
      <c r="D23" s="388"/>
      <c r="E23" s="396">
        <v>58.2</v>
      </c>
      <c r="F23" s="450"/>
      <c r="G23" s="451"/>
      <c r="H23" s="452"/>
      <c r="I23" s="437"/>
      <c r="J23" s="453"/>
      <c r="K23" s="454"/>
      <c r="L23" s="454"/>
      <c r="M23" s="437"/>
      <c r="N23" s="391"/>
      <c r="O23" s="440">
        <f t="shared" si="1"/>
        <v>0</v>
      </c>
      <c r="P23" s="383">
        <f>IF(O23=0,0,10^(0.75194503*LOG10(E23/175.508)^2)*O23)</f>
        <v>0</v>
      </c>
    </row>
    <row r="24" spans="1:17" s="1" customFormat="1" ht="13.2" x14ac:dyDescent="0.25">
      <c r="A24" s="411" t="s">
        <v>86</v>
      </c>
      <c r="B24" s="534">
        <v>2007</v>
      </c>
      <c r="C24" s="538" t="s">
        <v>12</v>
      </c>
      <c r="D24" s="540">
        <v>9</v>
      </c>
      <c r="E24" s="543">
        <v>63.5</v>
      </c>
      <c r="F24" s="470">
        <v>45</v>
      </c>
      <c r="G24" s="461">
        <v>48</v>
      </c>
      <c r="H24" s="461">
        <v>50</v>
      </c>
      <c r="I24" s="460">
        <v>50</v>
      </c>
      <c r="J24" s="562">
        <v>57</v>
      </c>
      <c r="K24" s="563">
        <v>60</v>
      </c>
      <c r="L24" s="563">
        <v>62</v>
      </c>
      <c r="M24" s="460">
        <v>62</v>
      </c>
      <c r="N24" s="413">
        <v>6</v>
      </c>
      <c r="O24" s="458">
        <f t="shared" si="1"/>
        <v>112</v>
      </c>
      <c r="P24" s="385">
        <f>IF(O24=0,0,10^(0.75194503*LOG10(E24/174.393)^2)*O24)</f>
        <v>156.304732828319</v>
      </c>
      <c r="Q24" s="49"/>
    </row>
    <row r="25" spans="1:17" s="1" customFormat="1" ht="13.2" x14ac:dyDescent="0.25">
      <c r="A25" s="412" t="s">
        <v>65</v>
      </c>
      <c r="B25" s="487">
        <v>2005</v>
      </c>
      <c r="C25" s="488" t="s">
        <v>63</v>
      </c>
      <c r="D25" s="487">
        <v>3</v>
      </c>
      <c r="E25" s="493">
        <v>64.3</v>
      </c>
      <c r="F25" s="497">
        <v>40</v>
      </c>
      <c r="G25" s="497">
        <v>45</v>
      </c>
      <c r="H25" s="497">
        <v>50</v>
      </c>
      <c r="I25" s="504">
        <v>50</v>
      </c>
      <c r="J25" s="509">
        <v>55</v>
      </c>
      <c r="K25" s="513">
        <v>60</v>
      </c>
      <c r="L25" s="513">
        <v>63</v>
      </c>
      <c r="M25" s="504">
        <v>63</v>
      </c>
      <c r="N25" s="522">
        <v>5</v>
      </c>
      <c r="O25" s="458">
        <f t="shared" si="1"/>
        <v>113</v>
      </c>
      <c r="P25" s="385">
        <f>IF(O25=0,0,10^(0.75194503*LOG10(E25/174.393)^2)*O25)</f>
        <v>156.41091882744158</v>
      </c>
      <c r="Q25" s="49"/>
    </row>
    <row r="26" spans="1:17" s="1" customFormat="1" ht="13.2" x14ac:dyDescent="0.25">
      <c r="A26" s="402" t="s">
        <v>74</v>
      </c>
      <c r="B26" s="534">
        <v>2007</v>
      </c>
      <c r="C26" s="537" t="s">
        <v>69</v>
      </c>
      <c r="D26" s="534">
        <v>22</v>
      </c>
      <c r="E26" s="542">
        <v>69.849999999999994</v>
      </c>
      <c r="F26" s="549">
        <v>50</v>
      </c>
      <c r="G26" s="461">
        <v>50</v>
      </c>
      <c r="H26" s="461">
        <v>55</v>
      </c>
      <c r="I26" s="460">
        <v>55</v>
      </c>
      <c r="J26" s="561">
        <v>68</v>
      </c>
      <c r="K26" s="563">
        <v>68</v>
      </c>
      <c r="L26" s="564">
        <v>72</v>
      </c>
      <c r="M26" s="460">
        <v>68</v>
      </c>
      <c r="N26" s="413">
        <v>2</v>
      </c>
      <c r="O26" s="458">
        <f t="shared" si="1"/>
        <v>123</v>
      </c>
      <c r="P26" s="385">
        <f>IF(O26=0,0,10^(0.75194503*LOG10(E26/174.393)^2)*O26)</f>
        <v>161.6720799593258</v>
      </c>
      <c r="Q26" s="60"/>
    </row>
    <row r="27" spans="1:17" s="1" customFormat="1" ht="13.2" x14ac:dyDescent="0.25">
      <c r="A27" s="89" t="s">
        <v>76</v>
      </c>
      <c r="B27" s="406">
        <v>2007</v>
      </c>
      <c r="C27" s="407" t="s">
        <v>41</v>
      </c>
      <c r="D27" s="408">
        <v>3</v>
      </c>
      <c r="E27" s="409">
        <v>46</v>
      </c>
      <c r="F27" s="498">
        <v>40</v>
      </c>
      <c r="G27" s="459">
        <v>42</v>
      </c>
      <c r="H27" s="459">
        <v>44</v>
      </c>
      <c r="I27" s="455">
        <v>44</v>
      </c>
      <c r="J27" s="456">
        <v>47</v>
      </c>
      <c r="K27" s="514">
        <v>50</v>
      </c>
      <c r="L27" s="514">
        <v>50</v>
      </c>
      <c r="M27" s="455">
        <v>47</v>
      </c>
      <c r="N27" s="410">
        <v>1</v>
      </c>
      <c r="O27" s="458">
        <f t="shared" si="1"/>
        <v>91</v>
      </c>
      <c r="P27" s="384">
        <f>IF(O27=0,0,10^(0.75194503*LOG10(E27/175.508)^2)*O27)</f>
        <v>163.43307746106802</v>
      </c>
      <c r="Q27" s="4">
        <v>876.51</v>
      </c>
    </row>
    <row r="28" spans="1:17" s="1" customFormat="1" ht="13.2" x14ac:dyDescent="0.25">
      <c r="A28" s="89" t="s">
        <v>77</v>
      </c>
      <c r="B28" s="395">
        <v>2009</v>
      </c>
      <c r="C28" s="395" t="s">
        <v>12</v>
      </c>
      <c r="D28" s="388">
        <v>10</v>
      </c>
      <c r="E28" s="396">
        <v>34.200000000000003</v>
      </c>
      <c r="F28" s="445">
        <v>27</v>
      </c>
      <c r="G28" s="445">
        <v>30</v>
      </c>
      <c r="H28" s="500">
        <v>32</v>
      </c>
      <c r="I28" s="505">
        <v>30</v>
      </c>
      <c r="J28" s="508">
        <v>36</v>
      </c>
      <c r="K28" s="512">
        <v>39</v>
      </c>
      <c r="L28" s="517">
        <v>41</v>
      </c>
      <c r="M28" s="519">
        <v>39</v>
      </c>
      <c r="N28" s="523">
        <v>1</v>
      </c>
      <c r="O28" s="458">
        <f t="shared" si="1"/>
        <v>69</v>
      </c>
      <c r="P28" s="384">
        <f>IF(O28=0,0,10^(0.75194503*LOG10(E28/175.508)^2)*O28)</f>
        <v>165.26991258828153</v>
      </c>
      <c r="Q28" s="4"/>
    </row>
    <row r="29" spans="1:17" s="1" customFormat="1" ht="13.2" x14ac:dyDescent="0.25">
      <c r="A29" s="428" t="s">
        <v>54</v>
      </c>
      <c r="B29" s="533">
        <v>2005</v>
      </c>
      <c r="C29" s="536" t="s">
        <v>51</v>
      </c>
      <c r="D29" s="536">
        <v>13</v>
      </c>
      <c r="E29" s="541">
        <v>74</v>
      </c>
      <c r="F29" s="548">
        <v>52</v>
      </c>
      <c r="G29" s="475">
        <v>57</v>
      </c>
      <c r="H29" s="475">
        <v>60</v>
      </c>
      <c r="I29" s="559">
        <v>60</v>
      </c>
      <c r="J29" s="477">
        <v>64</v>
      </c>
      <c r="K29" s="478">
        <v>69</v>
      </c>
      <c r="L29" s="478">
        <v>71</v>
      </c>
      <c r="M29" s="559">
        <v>71</v>
      </c>
      <c r="N29" s="566">
        <v>3</v>
      </c>
      <c r="O29" s="458">
        <f t="shared" si="1"/>
        <v>131</v>
      </c>
      <c r="P29" s="385">
        <f>IF(O29=0,0,10^(0.75194503*LOG10(E29/174.393)^2)*O29)</f>
        <v>166.530912973684</v>
      </c>
      <c r="Q29" s="49"/>
    </row>
    <row r="30" spans="1:17" s="1" customFormat="1" ht="13.2" x14ac:dyDescent="0.25">
      <c r="A30" s="530" t="s">
        <v>94</v>
      </c>
      <c r="B30" s="406">
        <v>2005</v>
      </c>
      <c r="C30" s="489" t="s">
        <v>35</v>
      </c>
      <c r="D30" s="490">
        <v>6</v>
      </c>
      <c r="E30" s="495">
        <v>53.8</v>
      </c>
      <c r="F30" s="499">
        <v>45</v>
      </c>
      <c r="G30" s="459">
        <v>50</v>
      </c>
      <c r="H30" s="459">
        <v>53</v>
      </c>
      <c r="I30" s="455">
        <v>53</v>
      </c>
      <c r="J30" s="456">
        <v>55</v>
      </c>
      <c r="K30" s="457">
        <v>60</v>
      </c>
      <c r="L30" s="514">
        <v>63</v>
      </c>
      <c r="M30" s="455">
        <v>60</v>
      </c>
      <c r="N30" s="410">
        <v>1</v>
      </c>
      <c r="O30" s="458">
        <f t="shared" si="1"/>
        <v>113</v>
      </c>
      <c r="P30" s="384">
        <f>IF(O30=0,0,10^(0.75194503*LOG10(E30/175.508)^2)*O30)</f>
        <v>178.3874543287782</v>
      </c>
      <c r="Q30" s="49"/>
    </row>
    <row r="31" spans="1:17" s="1" customFormat="1" ht="13.2" x14ac:dyDescent="0.25">
      <c r="A31" s="397" t="s">
        <v>71</v>
      </c>
      <c r="B31" s="406">
        <v>2010</v>
      </c>
      <c r="C31" s="488" t="s">
        <v>69</v>
      </c>
      <c r="D31" s="487">
        <v>9</v>
      </c>
      <c r="E31" s="493">
        <v>26.35</v>
      </c>
      <c r="F31" s="545">
        <v>24</v>
      </c>
      <c r="G31" s="551">
        <v>26</v>
      </c>
      <c r="H31" s="551">
        <v>26</v>
      </c>
      <c r="I31" s="455">
        <v>24</v>
      </c>
      <c r="J31" s="456">
        <v>32</v>
      </c>
      <c r="K31" s="514">
        <v>34</v>
      </c>
      <c r="L31" s="514">
        <v>34</v>
      </c>
      <c r="M31" s="455">
        <v>32</v>
      </c>
      <c r="N31" s="410">
        <v>2</v>
      </c>
      <c r="O31" s="458">
        <f t="shared" si="1"/>
        <v>56</v>
      </c>
      <c r="P31" s="384">
        <f>IF(O31=0,0,10^(0.75194503*LOG10(E31/175.508)^2)*O31)</f>
        <v>181.19300395751227</v>
      </c>
      <c r="Q31" s="60"/>
    </row>
    <row r="32" spans="1:17" s="49" customFormat="1" ht="13.2" x14ac:dyDescent="0.2">
      <c r="A32" s="402" t="s">
        <v>24</v>
      </c>
      <c r="B32" s="388">
        <v>2008</v>
      </c>
      <c r="C32" s="389" t="s">
        <v>23</v>
      </c>
      <c r="D32" s="388">
        <v>25</v>
      </c>
      <c r="E32" s="396">
        <v>43.15</v>
      </c>
      <c r="F32" s="445">
        <v>40</v>
      </c>
      <c r="G32" s="553">
        <v>43</v>
      </c>
      <c r="H32" s="436">
        <v>43</v>
      </c>
      <c r="I32" s="437">
        <v>43</v>
      </c>
      <c r="J32" s="510">
        <v>50</v>
      </c>
      <c r="K32" s="515">
        <v>55</v>
      </c>
      <c r="L32" s="518">
        <v>55</v>
      </c>
      <c r="M32" s="437">
        <v>55</v>
      </c>
      <c r="N32" s="391">
        <v>1</v>
      </c>
      <c r="O32" s="440">
        <f t="shared" si="1"/>
        <v>98</v>
      </c>
      <c r="P32" s="384">
        <f>IF(O32=0,0,10^(0.75194503*LOG10(E32/175.508)^2)*O32)</f>
        <v>186.37935200412497</v>
      </c>
    </row>
    <row r="33" spans="1:17" s="1" customFormat="1" ht="13.2" x14ac:dyDescent="0.25">
      <c r="A33" s="89" t="s">
        <v>85</v>
      </c>
      <c r="B33" s="487">
        <v>2003</v>
      </c>
      <c r="C33" s="488" t="s">
        <v>81</v>
      </c>
      <c r="D33" s="487">
        <v>12</v>
      </c>
      <c r="E33" s="493">
        <v>59.4</v>
      </c>
      <c r="F33" s="545">
        <v>50</v>
      </c>
      <c r="G33" s="545">
        <v>54</v>
      </c>
      <c r="H33" s="545">
        <v>57</v>
      </c>
      <c r="I33" s="503">
        <v>57</v>
      </c>
      <c r="J33" s="508">
        <v>63</v>
      </c>
      <c r="K33" s="512">
        <v>67</v>
      </c>
      <c r="L33" s="512">
        <v>71</v>
      </c>
      <c r="M33" s="504">
        <v>71</v>
      </c>
      <c r="N33" s="522">
        <v>1</v>
      </c>
      <c r="O33" s="440">
        <f t="shared" si="1"/>
        <v>128</v>
      </c>
      <c r="P33" s="384">
        <f>IF(O33=0,0,10^(0.75194503*LOG10(E33/175.508)^2)*O33)</f>
        <v>187.79137376318221</v>
      </c>
      <c r="Q33" s="49"/>
    </row>
    <row r="34" spans="1:17" s="1" customFormat="1" ht="13.2" x14ac:dyDescent="0.25">
      <c r="A34" s="397" t="s">
        <v>72</v>
      </c>
      <c r="B34" s="414">
        <v>2006</v>
      </c>
      <c r="C34" s="415" t="s">
        <v>69</v>
      </c>
      <c r="D34" s="414">
        <v>10</v>
      </c>
      <c r="E34" s="416">
        <v>64.599999999999994</v>
      </c>
      <c r="F34" s="462">
        <v>67</v>
      </c>
      <c r="G34" s="462">
        <v>70</v>
      </c>
      <c r="H34" s="462">
        <v>72</v>
      </c>
      <c r="I34" s="463">
        <v>72</v>
      </c>
      <c r="J34" s="464">
        <v>80</v>
      </c>
      <c r="K34" s="465">
        <v>83</v>
      </c>
      <c r="L34" s="466">
        <v>86</v>
      </c>
      <c r="M34" s="467">
        <v>83</v>
      </c>
      <c r="N34" s="417">
        <v>4</v>
      </c>
      <c r="O34" s="458">
        <f t="shared" si="1"/>
        <v>155</v>
      </c>
      <c r="P34" s="385">
        <f>IF(O34=0,0,10^(0.75194503*LOG10(E34/174.393)^2)*O34)</f>
        <v>213.89765792122026</v>
      </c>
      <c r="Q34" s="60"/>
    </row>
    <row r="35" spans="1:17" s="1" customFormat="1" ht="13.2" x14ac:dyDescent="0.25">
      <c r="A35" s="411" t="s">
        <v>20</v>
      </c>
      <c r="B35" s="414">
        <v>2003</v>
      </c>
      <c r="C35" s="415" t="s">
        <v>12</v>
      </c>
      <c r="D35" s="420">
        <v>14</v>
      </c>
      <c r="E35" s="421">
        <v>71.099999999999994</v>
      </c>
      <c r="F35" s="547">
        <v>73</v>
      </c>
      <c r="G35" s="552">
        <v>76</v>
      </c>
      <c r="H35" s="555">
        <v>76</v>
      </c>
      <c r="I35" s="471">
        <v>76</v>
      </c>
      <c r="J35" s="464">
        <v>85</v>
      </c>
      <c r="K35" s="465">
        <v>88</v>
      </c>
      <c r="L35" s="464">
        <v>90</v>
      </c>
      <c r="M35" s="460">
        <v>90</v>
      </c>
      <c r="N35" s="413"/>
      <c r="O35" s="440">
        <f t="shared" si="1"/>
        <v>166</v>
      </c>
      <c r="P35" s="385">
        <f>IF(O35=0,0,10^(0.75194503*LOG10(E35/174.393)^2)*O35)</f>
        <v>215.9132401112756</v>
      </c>
      <c r="Q35" s="49"/>
    </row>
    <row r="36" spans="1:17" s="1" customFormat="1" ht="13.2" x14ac:dyDescent="0.25">
      <c r="A36" s="405" t="s">
        <v>49</v>
      </c>
      <c r="B36" s="388">
        <v>2008</v>
      </c>
      <c r="C36" s="389" t="s">
        <v>47</v>
      </c>
      <c r="D36" s="388">
        <v>18</v>
      </c>
      <c r="E36" s="396">
        <v>36.049999999999997</v>
      </c>
      <c r="F36" s="445">
        <v>38</v>
      </c>
      <c r="G36" s="445">
        <v>40</v>
      </c>
      <c r="H36" s="459">
        <v>42</v>
      </c>
      <c r="I36" s="558">
        <v>42</v>
      </c>
      <c r="J36" s="508">
        <v>52</v>
      </c>
      <c r="K36" s="512">
        <v>55</v>
      </c>
      <c r="L36" s="512">
        <v>57</v>
      </c>
      <c r="M36" s="455">
        <v>57</v>
      </c>
      <c r="N36" s="410">
        <v>1</v>
      </c>
      <c r="O36" s="458">
        <f t="shared" si="1"/>
        <v>99</v>
      </c>
      <c r="P36" s="384">
        <f>IF(O36=0,0,10^(0.75194503*LOG10(E36/175.508)^2)*O36)</f>
        <v>224.35445304029116</v>
      </c>
      <c r="Q36" s="49"/>
    </row>
    <row r="37" spans="1:17" s="1" customFormat="1" ht="13.2" x14ac:dyDescent="0.25">
      <c r="A37" s="403" t="s">
        <v>38</v>
      </c>
      <c r="B37" s="398">
        <v>2002</v>
      </c>
      <c r="C37" s="398" t="s">
        <v>35</v>
      </c>
      <c r="D37" s="398">
        <v>18</v>
      </c>
      <c r="E37" s="399">
        <v>94.55</v>
      </c>
      <c r="F37" s="472">
        <v>82</v>
      </c>
      <c r="G37" s="472">
        <v>86</v>
      </c>
      <c r="H37" s="472">
        <v>88</v>
      </c>
      <c r="I37" s="448">
        <v>88</v>
      </c>
      <c r="J37" s="473">
        <v>103</v>
      </c>
      <c r="K37" s="474">
        <v>109</v>
      </c>
      <c r="L37" s="474">
        <v>112</v>
      </c>
      <c r="M37" s="449">
        <v>112</v>
      </c>
      <c r="N37" s="400">
        <v>3</v>
      </c>
      <c r="O37" s="458">
        <f t="shared" si="1"/>
        <v>200</v>
      </c>
      <c r="P37" s="526">
        <f t="shared" ref="P37:P47" si="3">IF(O37=0,0,10^(0.75194503*LOG10(E37/174.393)^2)*O37)</f>
        <v>226.03809214107341</v>
      </c>
      <c r="Q37" s="49"/>
    </row>
    <row r="38" spans="1:17" s="1" customFormat="1" ht="13.2" x14ac:dyDescent="0.25">
      <c r="A38" s="397" t="s">
        <v>33</v>
      </c>
      <c r="B38" s="429">
        <v>2004</v>
      </c>
      <c r="C38" s="539" t="s">
        <v>23</v>
      </c>
      <c r="D38" s="539">
        <v>24</v>
      </c>
      <c r="E38" s="399">
        <v>122</v>
      </c>
      <c r="F38" s="472">
        <v>95</v>
      </c>
      <c r="G38" s="475">
        <v>102</v>
      </c>
      <c r="H38" s="557">
        <v>107</v>
      </c>
      <c r="I38" s="476">
        <v>102</v>
      </c>
      <c r="J38" s="477">
        <v>115</v>
      </c>
      <c r="K38" s="478">
        <v>120</v>
      </c>
      <c r="L38" s="565">
        <v>126</v>
      </c>
      <c r="M38" s="476">
        <v>120</v>
      </c>
      <c r="N38" s="430">
        <v>2</v>
      </c>
      <c r="O38" s="458">
        <f t="shared" si="1"/>
        <v>222</v>
      </c>
      <c r="P38" s="526">
        <f t="shared" si="3"/>
        <v>231.45039193668836</v>
      </c>
      <c r="Q38" s="60"/>
    </row>
    <row r="39" spans="1:17" s="49" customFormat="1" ht="13.2" x14ac:dyDescent="0.2">
      <c r="A39" s="419" t="s">
        <v>73</v>
      </c>
      <c r="B39" s="532">
        <v>2001</v>
      </c>
      <c r="C39" s="535" t="s">
        <v>69</v>
      </c>
      <c r="D39" s="491">
        <v>19</v>
      </c>
      <c r="E39" s="496">
        <v>61.5</v>
      </c>
      <c r="F39" s="544">
        <v>75</v>
      </c>
      <c r="G39" s="546">
        <v>79</v>
      </c>
      <c r="H39" s="554">
        <v>81</v>
      </c>
      <c r="I39" s="502">
        <v>79</v>
      </c>
      <c r="J39" s="507">
        <v>90</v>
      </c>
      <c r="K39" s="511">
        <v>96</v>
      </c>
      <c r="L39" s="511">
        <v>96</v>
      </c>
      <c r="M39" s="502">
        <v>90</v>
      </c>
      <c r="N39" s="521">
        <v>3</v>
      </c>
      <c r="O39" s="440">
        <f t="shared" si="1"/>
        <v>169</v>
      </c>
      <c r="P39" s="386">
        <f t="shared" si="3"/>
        <v>240.96663886203427</v>
      </c>
    </row>
    <row r="40" spans="1:17" s="1" customFormat="1" ht="13.2" x14ac:dyDescent="0.25">
      <c r="A40" s="397" t="s">
        <v>25</v>
      </c>
      <c r="B40" s="414">
        <v>2004</v>
      </c>
      <c r="C40" s="415" t="s">
        <v>23</v>
      </c>
      <c r="D40" s="414">
        <v>15</v>
      </c>
      <c r="E40" s="416">
        <v>66.849999999999994</v>
      </c>
      <c r="F40" s="462">
        <v>75</v>
      </c>
      <c r="G40" s="462">
        <v>80</v>
      </c>
      <c r="H40" s="462">
        <v>83</v>
      </c>
      <c r="I40" s="463">
        <v>83</v>
      </c>
      <c r="J40" s="464">
        <v>94</v>
      </c>
      <c r="K40" s="465">
        <v>97</v>
      </c>
      <c r="L40" s="465">
        <v>100</v>
      </c>
      <c r="M40" s="467">
        <v>100</v>
      </c>
      <c r="N40" s="417">
        <v>1</v>
      </c>
      <c r="O40" s="440">
        <f t="shared" si="1"/>
        <v>183</v>
      </c>
      <c r="P40" s="527">
        <f t="shared" si="3"/>
        <v>247.08555916031173</v>
      </c>
      <c r="Q40" s="4"/>
    </row>
    <row r="41" spans="1:17" s="1" customFormat="1" ht="13.2" x14ac:dyDescent="0.25">
      <c r="A41" s="418" t="s">
        <v>87</v>
      </c>
      <c r="B41" s="422">
        <v>2005</v>
      </c>
      <c r="C41" s="423" t="s">
        <v>81</v>
      </c>
      <c r="D41" s="422">
        <v>14</v>
      </c>
      <c r="E41" s="424">
        <v>64.25</v>
      </c>
      <c r="F41" s="462">
        <v>70</v>
      </c>
      <c r="G41" s="462">
        <v>75</v>
      </c>
      <c r="H41" s="462">
        <v>78</v>
      </c>
      <c r="I41" s="506">
        <v>78</v>
      </c>
      <c r="J41" s="464">
        <v>90</v>
      </c>
      <c r="K41" s="465">
        <v>96</v>
      </c>
      <c r="L41" s="465">
        <v>101</v>
      </c>
      <c r="M41" s="520">
        <v>101</v>
      </c>
      <c r="N41" s="524">
        <v>2</v>
      </c>
      <c r="O41" s="440">
        <f t="shared" si="1"/>
        <v>179</v>
      </c>
      <c r="P41" s="527">
        <f t="shared" si="3"/>
        <v>247.89165041542432</v>
      </c>
      <c r="Q41" s="60"/>
    </row>
    <row r="42" spans="1:17" s="1" customFormat="1" ht="13.2" x14ac:dyDescent="0.25">
      <c r="A42" s="435" t="s">
        <v>31</v>
      </c>
      <c r="B42" s="398">
        <v>2001</v>
      </c>
      <c r="C42" s="398" t="s">
        <v>23</v>
      </c>
      <c r="D42" s="398">
        <v>19</v>
      </c>
      <c r="E42" s="399">
        <v>95.9</v>
      </c>
      <c r="F42" s="485">
        <v>95</v>
      </c>
      <c r="G42" s="485">
        <v>95</v>
      </c>
      <c r="H42" s="472">
        <v>95</v>
      </c>
      <c r="I42" s="448">
        <v>95</v>
      </c>
      <c r="J42" s="473">
        <v>120</v>
      </c>
      <c r="K42" s="401">
        <v>126</v>
      </c>
      <c r="L42" s="474">
        <v>126</v>
      </c>
      <c r="M42" s="449">
        <v>126</v>
      </c>
      <c r="N42" s="400">
        <v>2</v>
      </c>
      <c r="O42" s="440">
        <f t="shared" si="1"/>
        <v>221</v>
      </c>
      <c r="P42" s="387">
        <f t="shared" si="3"/>
        <v>248.37655557085114</v>
      </c>
      <c r="Q42" s="4"/>
    </row>
    <row r="43" spans="1:17" s="1" customFormat="1" ht="12" customHeight="1" x14ac:dyDescent="0.25">
      <c r="A43" s="397" t="s">
        <v>75</v>
      </c>
      <c r="B43" s="398">
        <v>2005</v>
      </c>
      <c r="C43" s="397" t="s">
        <v>69</v>
      </c>
      <c r="D43" s="398">
        <v>20</v>
      </c>
      <c r="E43" s="399">
        <v>94.8</v>
      </c>
      <c r="F43" s="472">
        <v>104</v>
      </c>
      <c r="G43" s="485">
        <v>110</v>
      </c>
      <c r="H43" s="485">
        <v>110</v>
      </c>
      <c r="I43" s="448">
        <v>104</v>
      </c>
      <c r="J43" s="473">
        <v>120</v>
      </c>
      <c r="K43" s="474">
        <v>126</v>
      </c>
      <c r="L43" s="401">
        <v>130</v>
      </c>
      <c r="M43" s="449">
        <v>126</v>
      </c>
      <c r="N43" s="400">
        <v>1</v>
      </c>
      <c r="O43" s="440">
        <f t="shared" si="1"/>
        <v>230</v>
      </c>
      <c r="P43" s="387">
        <f t="shared" si="3"/>
        <v>259.67009047501978</v>
      </c>
      <c r="Q43" s="60"/>
    </row>
    <row r="44" spans="1:17" s="1" customFormat="1" ht="13.2" x14ac:dyDescent="0.25">
      <c r="A44" s="403" t="s">
        <v>37</v>
      </c>
      <c r="B44" s="398">
        <v>2004</v>
      </c>
      <c r="C44" s="398" t="s">
        <v>35</v>
      </c>
      <c r="D44" s="398">
        <v>25</v>
      </c>
      <c r="E44" s="399">
        <v>125.7</v>
      </c>
      <c r="F44" s="472">
        <v>107</v>
      </c>
      <c r="G44" s="472">
        <v>112</v>
      </c>
      <c r="H44" s="472">
        <v>115</v>
      </c>
      <c r="I44" s="448">
        <v>115</v>
      </c>
      <c r="J44" s="486">
        <v>132</v>
      </c>
      <c r="K44" s="474">
        <v>136</v>
      </c>
      <c r="L44" s="401">
        <v>140</v>
      </c>
      <c r="M44" s="449">
        <v>136</v>
      </c>
      <c r="N44" s="400">
        <v>1</v>
      </c>
      <c r="O44" s="440">
        <f t="shared" si="1"/>
        <v>251</v>
      </c>
      <c r="P44" s="387">
        <f t="shared" si="3"/>
        <v>259.94253478052843</v>
      </c>
      <c r="Q44" s="60"/>
    </row>
    <row r="45" spans="1:17" s="1" customFormat="1" ht="13.2" x14ac:dyDescent="0.25">
      <c r="A45" s="402" t="s">
        <v>28</v>
      </c>
      <c r="B45" s="414">
        <v>2002</v>
      </c>
      <c r="C45" s="415" t="s">
        <v>23</v>
      </c>
      <c r="D45" s="414">
        <v>23</v>
      </c>
      <c r="E45" s="416">
        <v>72.900000000000006</v>
      </c>
      <c r="F45" s="462">
        <v>90</v>
      </c>
      <c r="G45" s="469">
        <v>95</v>
      </c>
      <c r="H45" s="469">
        <v>96</v>
      </c>
      <c r="I45" s="463">
        <v>90</v>
      </c>
      <c r="J45" s="464">
        <v>107</v>
      </c>
      <c r="K45" s="465">
        <v>113</v>
      </c>
      <c r="L45" s="466">
        <v>121</v>
      </c>
      <c r="M45" s="467">
        <v>113</v>
      </c>
      <c r="N45" s="417">
        <v>1</v>
      </c>
      <c r="O45" s="440">
        <f t="shared" si="1"/>
        <v>203</v>
      </c>
      <c r="P45" s="527">
        <f t="shared" si="3"/>
        <v>260.25140051802379</v>
      </c>
      <c r="Q45" s="4"/>
    </row>
    <row r="46" spans="1:17" s="1" customFormat="1" ht="13.2" x14ac:dyDescent="0.25">
      <c r="A46" s="397" t="s">
        <v>30</v>
      </c>
      <c r="B46" s="398">
        <v>2003</v>
      </c>
      <c r="C46" s="398" t="s">
        <v>23</v>
      </c>
      <c r="D46" s="398">
        <v>15</v>
      </c>
      <c r="E46" s="399">
        <v>75</v>
      </c>
      <c r="F46" s="472">
        <v>85</v>
      </c>
      <c r="G46" s="472">
        <v>90</v>
      </c>
      <c r="H46" s="472">
        <v>93</v>
      </c>
      <c r="I46" s="448">
        <v>93</v>
      </c>
      <c r="J46" s="473">
        <v>113</v>
      </c>
      <c r="K46" s="474">
        <v>118</v>
      </c>
      <c r="L46" s="474">
        <v>121</v>
      </c>
      <c r="M46" s="449">
        <v>121</v>
      </c>
      <c r="N46" s="400">
        <v>2</v>
      </c>
      <c r="O46" s="440">
        <f t="shared" si="1"/>
        <v>214</v>
      </c>
      <c r="P46" s="527">
        <f t="shared" si="3"/>
        <v>270.02188609941237</v>
      </c>
      <c r="Q46" s="49"/>
    </row>
    <row r="47" spans="1:17" s="1" customFormat="1" ht="13.2" x14ac:dyDescent="0.25">
      <c r="A47" s="397" t="s">
        <v>29</v>
      </c>
      <c r="B47" s="398">
        <v>2002</v>
      </c>
      <c r="C47" s="398" t="s">
        <v>23</v>
      </c>
      <c r="D47" s="398">
        <v>16</v>
      </c>
      <c r="E47" s="399">
        <v>80.599999999999994</v>
      </c>
      <c r="F47" s="472">
        <v>105</v>
      </c>
      <c r="G47" s="472">
        <v>113</v>
      </c>
      <c r="H47" s="472">
        <v>117</v>
      </c>
      <c r="I47" s="448">
        <v>117</v>
      </c>
      <c r="J47" s="473">
        <v>130</v>
      </c>
      <c r="K47" s="474">
        <v>138</v>
      </c>
      <c r="L47" s="401">
        <v>143</v>
      </c>
      <c r="M47" s="449">
        <v>138</v>
      </c>
      <c r="N47" s="400">
        <v>1</v>
      </c>
      <c r="O47" s="440">
        <f t="shared" si="1"/>
        <v>255</v>
      </c>
      <c r="P47" s="527">
        <f t="shared" si="3"/>
        <v>309.75974707451468</v>
      </c>
      <c r="Q47" s="4">
        <v>976.19</v>
      </c>
    </row>
  </sheetData>
  <sortState ref="A2:P47">
    <sortCondition ref="P2:P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protokols</vt:lpstr>
      <vt:lpstr>Лист1</vt:lpstr>
      <vt:lpstr>Лист2</vt:lpstr>
    </vt:vector>
  </TitlesOfParts>
  <Company>LNAF TRADOC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eduards.tarasovs</dc:creator>
  <cp:lastModifiedBy>Kasutaja</cp:lastModifiedBy>
  <cp:lastPrinted>2020-08-06T21:44:50Z</cp:lastPrinted>
  <dcterms:created xsi:type="dcterms:W3CDTF">2014-02-28T11:02:15Z</dcterms:created>
  <dcterms:modified xsi:type="dcterms:W3CDTF">2020-08-10T15:58:11Z</dcterms:modified>
</cp:coreProperties>
</file>