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75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<sst xmlns="http://schemas.openxmlformats.org/spreadsheetml/2006/main" count="223" uniqueCount="135">
  <si>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</si>
  <si>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</si>
  <si>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</si>
  <si>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</si>
  <si>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</si>
  <si>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</si>
  <si>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</si>
  <si>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</si>
  <si>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</si>
  <si>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</si>
  <si>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</si>
  <si>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</si>
  <si>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</si>
  <si>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</si>
  <si>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Rebimine</t>
  </si>
  <si>
    <t>Tõukamine</t>
  </si>
  <si>
    <t>Summa</t>
  </si>
  <si>
    <t>Aeg:</t>
  </si>
  <si>
    <t>Lot</t>
  </si>
  <si>
    <t>Sünniaeg</t>
  </si>
  <si>
    <t>Emely Raud</t>
  </si>
  <si>
    <t>31.03.2006</t>
  </si>
  <si>
    <t>Darja Ivanova</t>
  </si>
  <si>
    <t>2002</t>
  </si>
  <si>
    <t>Aleksandra-Linda Roitman</t>
  </si>
  <si>
    <t>07.03.2000</t>
  </si>
  <si>
    <t>Edu</t>
  </si>
  <si>
    <t>Mona Saar</t>
  </si>
  <si>
    <t>Mäksa</t>
  </si>
  <si>
    <t>Johanna Haljasorg</t>
  </si>
  <si>
    <t>Reelika Põdersoo</t>
  </si>
  <si>
    <t>Liisbeth Rosenstein</t>
  </si>
  <si>
    <t>Dmitri Skromkov</t>
  </si>
  <si>
    <t>15.06.1986</t>
  </si>
  <si>
    <t>EDU</t>
  </si>
  <si>
    <t>Reigo Sulumets</t>
  </si>
  <si>
    <t>Lauri Naarits</t>
  </si>
  <si>
    <t>30.09.1991</t>
  </si>
  <si>
    <t>07.02.1995</t>
  </si>
  <si>
    <t>21.10.1993</t>
  </si>
  <si>
    <t>Elmo Raudver</t>
  </si>
  <si>
    <t>04.09.1982</t>
  </si>
  <si>
    <t>Jaan Korobov</t>
  </si>
  <si>
    <t>24.06.1990</t>
  </si>
  <si>
    <t>20.03.2000</t>
  </si>
  <si>
    <t>Rauno Karro</t>
  </si>
  <si>
    <t>15.05.1993</t>
  </si>
  <si>
    <t>Raido Pärl</t>
  </si>
  <si>
    <t>Erik Hallapuu</t>
  </si>
  <si>
    <t>Maiko Sepp</t>
  </si>
  <si>
    <t>Kerto Pärl</t>
  </si>
  <si>
    <t>Vargamäe</t>
  </si>
  <si>
    <t>Teet Karbus</t>
  </si>
  <si>
    <t>Robin Kivirand</t>
  </si>
  <si>
    <t>Ain Pent</t>
  </si>
  <si>
    <t>Lembit Pent</t>
  </si>
  <si>
    <t>Armas Reisel</t>
  </si>
  <si>
    <t>Anne Fljaum</t>
  </si>
  <si>
    <t>Jõud Junior</t>
  </si>
  <si>
    <t>Merilyn Kalmus</t>
  </si>
  <si>
    <t>20.01.2002</t>
  </si>
  <si>
    <t>Alexander Moiseenko</t>
  </si>
  <si>
    <t>Sergei Reiman</t>
  </si>
  <si>
    <t>Robert Põldoja</t>
  </si>
  <si>
    <t>Nikita Klevtsov</t>
  </si>
  <si>
    <t>Kaido Pantelejev</t>
  </si>
  <si>
    <t>2017 a. Eesti võistkondlikud meistrivõistlused</t>
  </si>
  <si>
    <t>Melliste spordihoone</t>
  </si>
  <si>
    <t>I grupp Naised</t>
  </si>
  <si>
    <t>II grupp Mehed</t>
  </si>
  <si>
    <t>III grupp Mehed</t>
  </si>
  <si>
    <t>IV grupp Mehed</t>
  </si>
  <si>
    <t>Joosep Lang</t>
  </si>
  <si>
    <t>Triin Põdersoo</t>
  </si>
  <si>
    <t>Georgi Georgijevski</t>
  </si>
  <si>
    <t>Urmas Treier</t>
  </si>
  <si>
    <t>40x</t>
  </si>
  <si>
    <t>44x</t>
  </si>
  <si>
    <t>48x</t>
  </si>
  <si>
    <t>55x</t>
  </si>
  <si>
    <t>58x</t>
  </si>
  <si>
    <t>60x</t>
  </si>
  <si>
    <t>Mona Saar, rebimine 64kg Eesti rekord U15 kk. -63kg</t>
  </si>
  <si>
    <t>Mona Saar, rebimine 64kg Eesti rekord U17 kk. -63kg</t>
  </si>
  <si>
    <t>54x</t>
  </si>
  <si>
    <t>63x</t>
  </si>
  <si>
    <t>56x</t>
  </si>
  <si>
    <t>57x</t>
  </si>
  <si>
    <t>59x</t>
  </si>
  <si>
    <t>Kristjan Pikhof</t>
  </si>
  <si>
    <t>75x</t>
  </si>
  <si>
    <t>Mona Saar, kogusumma 140kg Eesti rekord U15 kk.-63kg</t>
  </si>
  <si>
    <t>79x</t>
  </si>
  <si>
    <t>Džan Baškirov/ individuaal</t>
  </si>
  <si>
    <t>81x</t>
  </si>
  <si>
    <t>85x</t>
  </si>
  <si>
    <t>87x</t>
  </si>
  <si>
    <t>89x</t>
  </si>
  <si>
    <t>90x</t>
  </si>
  <si>
    <t xml:space="preserve">Kohtunikud: </t>
  </si>
  <si>
    <t>Giorgi Giorgijevski</t>
  </si>
  <si>
    <t>Ago Aadumäe</t>
  </si>
  <si>
    <t>100x</t>
  </si>
  <si>
    <t>102x</t>
  </si>
  <si>
    <t>120x</t>
  </si>
  <si>
    <t>93x</t>
  </si>
  <si>
    <t>96x</t>
  </si>
  <si>
    <t>105x</t>
  </si>
  <si>
    <t>110x</t>
  </si>
  <si>
    <t xml:space="preserve">   Alexander Moiseenko, tõukamine 111kg Eesti rekord U15 kk. -69kg</t>
  </si>
  <si>
    <t xml:space="preserve">   Alexander Moiseenko, kogusumma 201kg Eesti rekord U15 kk. -69kg</t>
  </si>
  <si>
    <t xml:space="preserve">  Alexander Moiseenko, rebimine 90kg Eesti rekord U15 kk. -69kg</t>
  </si>
  <si>
    <t>112x</t>
  </si>
  <si>
    <t>114x</t>
  </si>
  <si>
    <t>143x</t>
  </si>
  <si>
    <t>95x</t>
  </si>
  <si>
    <t>107x</t>
  </si>
  <si>
    <t xml:space="preserve">Mati Karbus </t>
  </si>
  <si>
    <t>125x</t>
  </si>
  <si>
    <t>130x</t>
  </si>
  <si>
    <t>132x</t>
  </si>
  <si>
    <t>137x</t>
  </si>
  <si>
    <t>Kohtunikud: Giorgi Giorgijevski</t>
  </si>
  <si>
    <t>Rauno  Karro</t>
  </si>
  <si>
    <t>Ranel Aberthal</t>
  </si>
  <si>
    <t xml:space="preserve">Sekretär: </t>
  </si>
  <si>
    <t>Kaisa Kivirand</t>
  </si>
  <si>
    <t>Ain Põder</t>
  </si>
  <si>
    <t xml:space="preserve">Žürii: </t>
  </si>
  <si>
    <t>129x</t>
  </si>
  <si>
    <t>Kokku</t>
  </si>
  <si>
    <t>150x</t>
  </si>
  <si>
    <t>160x</t>
  </si>
  <si>
    <t>Meeskond</t>
  </si>
  <si>
    <t>Naiskond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</si>
</sst>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  <numFmt numFmtId="187" formatCode="[$-425]d\.\ mmmm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4" fontId="0" fillId="0" borderId="10" xfId="62" applyNumberFormat="1" applyFont="1" applyBorder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34" borderId="10" xfId="62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4" fontId="0" fillId="0" borderId="11" xfId="62" applyNumberFormat="1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34" borderId="11" xfId="62" applyFont="1" applyFill="1" applyBorder="1" applyAlignment="1">
      <alignment horizontal="center"/>
      <protection/>
    </xf>
    <xf numFmtId="49" fontId="0" fillId="0" borderId="11" xfId="62" applyNumberFormat="1" applyFont="1" applyBorder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14" fontId="0" fillId="0" borderId="0" xfId="62" applyNumberFormat="1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14" fontId="0" fillId="0" borderId="12" xfId="62" applyNumberFormat="1" applyFont="1" applyBorder="1" applyAlignment="1">
      <alignment horizontal="center"/>
      <protection/>
    </xf>
    <xf numFmtId="0" fontId="0" fillId="34" borderId="12" xfId="62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 applyProtection="1">
      <alignment horizontal="center"/>
      <protection locked="0"/>
    </xf>
    <xf numFmtId="0" fontId="9" fillId="34" borderId="10" xfId="59" applyFont="1" applyFill="1" applyBorder="1" applyAlignment="1">
      <alignment horizontal="center"/>
      <protection/>
    </xf>
    <xf numFmtId="49" fontId="0" fillId="0" borderId="0" xfId="62" applyNumberFormat="1" applyFont="1" applyBorder="1" applyAlignment="1">
      <alignment horizontal="center"/>
      <protection/>
    </xf>
    <xf numFmtId="14" fontId="9" fillId="0" borderId="10" xfId="59" applyNumberFormat="1" applyFont="1" applyBorder="1" applyAlignment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 horizontal="center"/>
    </xf>
    <xf numFmtId="0" fontId="0" fillId="36" borderId="0" xfId="62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/>
    </xf>
    <xf numFmtId="49" fontId="5" fillId="38" borderId="18" xfId="0" applyNumberFormat="1" applyFont="1" applyFill="1" applyBorder="1" applyAlignment="1">
      <alignment horizontal="center"/>
    </xf>
    <xf numFmtId="49" fontId="5" fillId="37" borderId="19" xfId="0" applyNumberFormat="1" applyFont="1" applyFill="1" applyBorder="1" applyAlignment="1">
      <alignment horizontal="center"/>
    </xf>
    <xf numFmtId="49" fontId="5" fillId="37" borderId="20" xfId="0" applyNumberFormat="1" applyFont="1" applyFill="1" applyBorder="1" applyAlignment="1">
      <alignment horizontal="center"/>
    </xf>
    <xf numFmtId="49" fontId="5" fillId="37" borderId="2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0" fillId="0" borderId="22" xfId="0" applyNumberFormat="1" applyFont="1" applyBorder="1" applyAlignment="1" applyProtection="1">
      <alignment horizontal="center"/>
      <protection locked="0"/>
    </xf>
    <xf numFmtId="178" fontId="0" fillId="0" borderId="22" xfId="0" applyNumberFormat="1" applyFon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5" borderId="22" xfId="0" applyFont="1" applyFill="1" applyBorder="1" applyAlignment="1">
      <alignment horizontal="center"/>
    </xf>
    <xf numFmtId="0" fontId="0" fillId="35" borderId="22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4" fontId="9" fillId="36" borderId="10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 applyProtection="1">
      <alignment horizontal="center"/>
      <protection locked="0"/>
    </xf>
    <xf numFmtId="178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3" xfId="59"/>
    <cellStyle name="Normal 13" xfId="60"/>
    <cellStyle name="Normal 15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90" zoomScaleNormal="90" zoomScalePageLayoutView="0" workbookViewId="0" topLeftCell="A9">
      <selection activeCell="B39" sqref="B39"/>
    </sheetView>
  </sheetViews>
  <sheetFormatPr defaultColWidth="9.140625" defaultRowHeight="12.75"/>
  <cols>
    <col min="1" max="1" width="4.57421875" style="0" customWidth="1"/>
    <col min="2" max="2" width="26.140625" style="0" customWidth="1"/>
    <col min="3" max="3" width="12.00390625" style="0" customWidth="1"/>
    <col min="4" max="4" width="12.8515625" style="0" customWidth="1"/>
    <col min="5" max="5" width="9.00390625" style="41" customWidth="1"/>
    <col min="6" max="6" width="10.00390625" style="0" customWidth="1"/>
    <col min="7" max="7" width="6.7109375" style="0" customWidth="1"/>
    <col min="8" max="8" width="7.57421875" style="0" customWidth="1"/>
    <col min="9" max="10" width="6.7109375" style="0" customWidth="1"/>
    <col min="11" max="11" width="8.7109375" style="0" customWidth="1"/>
    <col min="12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15" customWidth="1"/>
    <col min="17" max="17" width="7.57421875" style="0" customWidth="1"/>
  </cols>
  <sheetData>
    <row r="1" spans="1:17" ht="18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5.75">
      <c r="A2" s="97">
        <v>43078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2.75">
      <c r="A3" s="98" t="s">
        <v>67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12.75">
      <c r="A4" s="1"/>
      <c r="B4" s="32"/>
      <c r="D4" s="10"/>
      <c r="E4" s="44"/>
      <c r="F4" s="45"/>
      <c r="G4" s="45"/>
      <c r="H4" s="45"/>
      <c r="I4" s="45"/>
      <c r="J4" s="45"/>
      <c r="K4" s="2"/>
      <c r="L4" s="2"/>
      <c r="M4" s="3"/>
      <c r="N4" s="4"/>
      <c r="O4" s="4"/>
      <c r="P4" s="14"/>
      <c r="Q4" s="4"/>
    </row>
    <row r="5" spans="1:17" ht="12.75">
      <c r="A5" s="94" t="s">
        <v>0</v>
      </c>
      <c r="B5" s="94"/>
      <c r="C5" s="94"/>
      <c r="D5" s="94"/>
      <c r="E5" s="94"/>
      <c r="F5" s="94"/>
      <c r="G5" s="94" t="s">
        <v>1</v>
      </c>
      <c r="H5" s="94"/>
      <c r="I5" s="94"/>
      <c r="J5" s="94"/>
      <c r="K5" s="94"/>
      <c r="L5" s="94"/>
      <c r="M5" s="94" t="s">
        <v>2</v>
      </c>
      <c r="N5" s="94"/>
      <c r="O5" s="94"/>
      <c r="P5" s="94"/>
      <c r="Q5" s="94"/>
    </row>
    <row r="6" spans="1:17" ht="12.75" customHeight="1">
      <c r="A6" s="85" t="s">
        <v>18</v>
      </c>
      <c r="B6" s="85" t="s">
        <v>3</v>
      </c>
      <c r="C6" s="85" t="s">
        <v>19</v>
      </c>
      <c r="D6" s="85" t="s">
        <v>4</v>
      </c>
      <c r="E6" s="88" t="s">
        <v>5</v>
      </c>
      <c r="F6" s="100" t="s">
        <v>13</v>
      </c>
      <c r="G6" s="96" t="s">
        <v>6</v>
      </c>
      <c r="H6" s="96"/>
      <c r="I6" s="96"/>
      <c r="J6" s="96" t="s">
        <v>7</v>
      </c>
      <c r="K6" s="96"/>
      <c r="L6" s="96"/>
      <c r="M6" s="96" t="s">
        <v>14</v>
      </c>
      <c r="N6" s="96" t="s">
        <v>15</v>
      </c>
      <c r="O6" s="96" t="s">
        <v>16</v>
      </c>
      <c r="P6" s="87" t="s">
        <v>12</v>
      </c>
      <c r="Q6" s="95" t="s">
        <v>8</v>
      </c>
    </row>
    <row r="7" spans="1:17" ht="12.75">
      <c r="A7" s="85"/>
      <c r="B7" s="85"/>
      <c r="C7" s="85"/>
      <c r="D7" s="85"/>
      <c r="E7" s="88"/>
      <c r="F7" s="100"/>
      <c r="G7" s="46">
        <v>1</v>
      </c>
      <c r="H7" s="46">
        <v>2</v>
      </c>
      <c r="I7" s="46">
        <v>3</v>
      </c>
      <c r="J7" s="46">
        <v>1</v>
      </c>
      <c r="K7" s="46">
        <v>2</v>
      </c>
      <c r="L7" s="46">
        <v>3</v>
      </c>
      <c r="M7" s="96"/>
      <c r="N7" s="96"/>
      <c r="O7" s="96"/>
      <c r="P7" s="87"/>
      <c r="Q7" s="95"/>
    </row>
    <row r="8" spans="1:17" ht="12.75">
      <c r="A8" s="90" t="s">
        <v>68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ht="12.75">
      <c r="A9" s="13">
        <v>14</v>
      </c>
      <c r="B9" s="50" t="s">
        <v>59</v>
      </c>
      <c r="C9" s="48" t="s">
        <v>60</v>
      </c>
      <c r="D9" s="49" t="s">
        <v>58</v>
      </c>
      <c r="E9" s="37">
        <v>54.9</v>
      </c>
      <c r="F9" s="30">
        <f aca="true" t="shared" si="0" ref="F9:F16">POWER(10,(0.783497476*(LOG10(E9/153.655)*LOG10(E9/153.655))))</f>
        <v>1.433942982678065</v>
      </c>
      <c r="G9" s="66">
        <v>42</v>
      </c>
      <c r="H9" s="67">
        <v>45</v>
      </c>
      <c r="I9" s="68">
        <v>47</v>
      </c>
      <c r="J9" s="66">
        <v>51</v>
      </c>
      <c r="K9" s="70" t="s">
        <v>84</v>
      </c>
      <c r="L9" s="67">
        <v>54</v>
      </c>
      <c r="M9" s="16">
        <f aca="true" t="shared" si="1" ref="M9:M16">MAX(G9:I9)</f>
        <v>47</v>
      </c>
      <c r="N9" s="16">
        <f aca="true" t="shared" si="2" ref="N9:N16">MAX(J9:L9)</f>
        <v>54</v>
      </c>
      <c r="O9" s="17">
        <f aca="true" t="shared" si="3" ref="O9:O16">M9+N9</f>
        <v>101</v>
      </c>
      <c r="P9" s="25"/>
      <c r="Q9" s="31">
        <f aca="true" t="shared" si="4" ref="Q9:Q16">O9*F9</f>
        <v>144.82824125048455</v>
      </c>
    </row>
    <row r="10" spans="1:17" ht="12.75">
      <c r="A10" s="13">
        <v>25</v>
      </c>
      <c r="B10" s="50" t="s">
        <v>20</v>
      </c>
      <c r="C10" s="47" t="s">
        <v>21</v>
      </c>
      <c r="D10" s="19" t="s">
        <v>26</v>
      </c>
      <c r="E10" s="37">
        <v>63</v>
      </c>
      <c r="F10" s="30">
        <f t="shared" si="0"/>
        <v>1.3105955233834095</v>
      </c>
      <c r="G10" s="66">
        <v>42</v>
      </c>
      <c r="H10" s="67">
        <v>45</v>
      </c>
      <c r="I10" s="68">
        <v>48</v>
      </c>
      <c r="J10" s="66">
        <v>52</v>
      </c>
      <c r="K10" s="70" t="s">
        <v>87</v>
      </c>
      <c r="L10" s="67">
        <v>57</v>
      </c>
      <c r="M10" s="16">
        <f t="shared" si="1"/>
        <v>48</v>
      </c>
      <c r="N10" s="16">
        <f t="shared" si="2"/>
        <v>57</v>
      </c>
      <c r="O10" s="17">
        <f t="shared" si="3"/>
        <v>105</v>
      </c>
      <c r="P10" s="25"/>
      <c r="Q10" s="31">
        <f t="shared" si="4"/>
        <v>137.612529955258</v>
      </c>
    </row>
    <row r="11" spans="1:17" ht="12.75">
      <c r="A11" s="13">
        <v>20</v>
      </c>
      <c r="B11" s="50" t="s">
        <v>57</v>
      </c>
      <c r="C11" s="47">
        <v>36547</v>
      </c>
      <c r="D11" s="49" t="s">
        <v>58</v>
      </c>
      <c r="E11" s="37">
        <v>60.8</v>
      </c>
      <c r="F11" s="30">
        <f t="shared" si="0"/>
        <v>1.3397438451617145</v>
      </c>
      <c r="G11" s="65" t="s">
        <v>76</v>
      </c>
      <c r="H11" s="67">
        <v>40</v>
      </c>
      <c r="I11" s="68">
        <v>44</v>
      </c>
      <c r="J11" s="66">
        <v>53</v>
      </c>
      <c r="K11" s="70" t="s">
        <v>86</v>
      </c>
      <c r="L11" s="70" t="s">
        <v>86</v>
      </c>
      <c r="M11" s="16">
        <f t="shared" si="1"/>
        <v>44</v>
      </c>
      <c r="N11" s="16">
        <f t="shared" si="2"/>
        <v>53</v>
      </c>
      <c r="O11" s="17">
        <f t="shared" si="3"/>
        <v>97</v>
      </c>
      <c r="P11" s="25"/>
      <c r="Q11" s="31">
        <f t="shared" si="4"/>
        <v>129.9551529806863</v>
      </c>
    </row>
    <row r="12" spans="1:17" ht="12.75">
      <c r="A12" s="13">
        <v>39</v>
      </c>
      <c r="B12" s="50" t="s">
        <v>31</v>
      </c>
      <c r="C12" s="47">
        <v>38371</v>
      </c>
      <c r="D12" s="19" t="s">
        <v>28</v>
      </c>
      <c r="E12" s="37">
        <v>62.8</v>
      </c>
      <c r="F12" s="30">
        <f t="shared" si="0"/>
        <v>1.313130953904574</v>
      </c>
      <c r="G12" s="66">
        <v>40</v>
      </c>
      <c r="H12" s="67">
        <v>43</v>
      </c>
      <c r="I12" s="69" t="s">
        <v>77</v>
      </c>
      <c r="J12" s="66">
        <v>54</v>
      </c>
      <c r="K12" s="67">
        <v>57</v>
      </c>
      <c r="L12" s="70" t="s">
        <v>88</v>
      </c>
      <c r="M12" s="16">
        <f t="shared" si="1"/>
        <v>43</v>
      </c>
      <c r="N12" s="16">
        <f t="shared" si="2"/>
        <v>57</v>
      </c>
      <c r="O12" s="17">
        <f t="shared" si="3"/>
        <v>100</v>
      </c>
      <c r="P12" s="25"/>
      <c r="Q12" s="31">
        <f t="shared" si="4"/>
        <v>131.3130953904574</v>
      </c>
    </row>
    <row r="13" spans="1:17" ht="12.75">
      <c r="A13" s="13">
        <v>12</v>
      </c>
      <c r="B13" s="50" t="s">
        <v>30</v>
      </c>
      <c r="C13" s="47">
        <v>33938</v>
      </c>
      <c r="D13" s="19" t="s">
        <v>28</v>
      </c>
      <c r="E13" s="37">
        <v>61.6</v>
      </c>
      <c r="F13" s="30">
        <f t="shared" si="0"/>
        <v>1.3288167499807382</v>
      </c>
      <c r="G13" s="66">
        <v>45</v>
      </c>
      <c r="H13" s="70" t="s">
        <v>78</v>
      </c>
      <c r="I13" s="68">
        <v>48</v>
      </c>
      <c r="J13" s="66">
        <v>60</v>
      </c>
      <c r="K13" s="70" t="s">
        <v>85</v>
      </c>
      <c r="L13" s="67">
        <v>63</v>
      </c>
      <c r="M13" s="16">
        <f t="shared" si="1"/>
        <v>48</v>
      </c>
      <c r="N13" s="16">
        <f t="shared" si="2"/>
        <v>63</v>
      </c>
      <c r="O13" s="17">
        <f t="shared" si="3"/>
        <v>111</v>
      </c>
      <c r="P13" s="25"/>
      <c r="Q13" s="31">
        <f t="shared" si="4"/>
        <v>147.49865924786195</v>
      </c>
    </row>
    <row r="14" spans="1:17" ht="12.75">
      <c r="A14" s="13">
        <v>28</v>
      </c>
      <c r="B14" s="50" t="s">
        <v>27</v>
      </c>
      <c r="C14" s="47">
        <v>37380</v>
      </c>
      <c r="D14" s="19" t="s">
        <v>28</v>
      </c>
      <c r="E14" s="37">
        <v>63</v>
      </c>
      <c r="F14" s="30">
        <f t="shared" si="0"/>
        <v>1.3105955233834095</v>
      </c>
      <c r="G14" s="66">
        <v>58</v>
      </c>
      <c r="H14" s="67">
        <v>62</v>
      </c>
      <c r="I14" s="68">
        <v>64</v>
      </c>
      <c r="J14" s="66">
        <v>73</v>
      </c>
      <c r="K14" s="67">
        <v>76</v>
      </c>
      <c r="L14" s="70" t="s">
        <v>92</v>
      </c>
      <c r="M14" s="16">
        <f t="shared" si="1"/>
        <v>64</v>
      </c>
      <c r="N14" s="16">
        <f t="shared" si="2"/>
        <v>76</v>
      </c>
      <c r="O14" s="17">
        <f t="shared" si="3"/>
        <v>140</v>
      </c>
      <c r="P14" s="25"/>
      <c r="Q14" s="31">
        <f t="shared" si="4"/>
        <v>183.48337327367733</v>
      </c>
    </row>
    <row r="15" spans="1:17" ht="12.75">
      <c r="A15" s="13">
        <v>11</v>
      </c>
      <c r="B15" s="56" t="s">
        <v>24</v>
      </c>
      <c r="C15" s="54" t="s">
        <v>25</v>
      </c>
      <c r="D15" s="64" t="s">
        <v>26</v>
      </c>
      <c r="E15" s="37">
        <v>82.8</v>
      </c>
      <c r="F15" s="30">
        <f t="shared" si="0"/>
        <v>1.138914125771791</v>
      </c>
      <c r="G15" s="66">
        <v>50</v>
      </c>
      <c r="H15" s="70" t="s">
        <v>79</v>
      </c>
      <c r="I15" s="69" t="s">
        <v>80</v>
      </c>
      <c r="J15" s="66">
        <v>70</v>
      </c>
      <c r="K15" s="67">
        <v>73</v>
      </c>
      <c r="L15" s="70" t="s">
        <v>90</v>
      </c>
      <c r="M15" s="16">
        <f t="shared" si="1"/>
        <v>50</v>
      </c>
      <c r="N15" s="16">
        <f t="shared" si="2"/>
        <v>73</v>
      </c>
      <c r="O15" s="17">
        <f t="shared" si="3"/>
        <v>123</v>
      </c>
      <c r="P15" s="25"/>
      <c r="Q15" s="31">
        <f t="shared" si="4"/>
        <v>140.08643746993027</v>
      </c>
    </row>
    <row r="16" spans="1:17" ht="12.75">
      <c r="A16" s="13">
        <v>18</v>
      </c>
      <c r="B16" s="56" t="s">
        <v>22</v>
      </c>
      <c r="C16" s="57" t="s">
        <v>23</v>
      </c>
      <c r="D16" s="64" t="s">
        <v>26</v>
      </c>
      <c r="E16" s="37">
        <v>65.1</v>
      </c>
      <c r="F16" s="30">
        <f t="shared" si="0"/>
        <v>1.2852487145694305</v>
      </c>
      <c r="G16" s="65" t="s">
        <v>81</v>
      </c>
      <c r="H16" s="67">
        <v>60</v>
      </c>
      <c r="I16" s="68">
        <v>64</v>
      </c>
      <c r="J16" s="66">
        <v>70</v>
      </c>
      <c r="K16" s="67">
        <v>73</v>
      </c>
      <c r="L16" s="67">
        <v>76</v>
      </c>
      <c r="M16" s="16">
        <f t="shared" si="1"/>
        <v>64</v>
      </c>
      <c r="N16" s="16">
        <f t="shared" si="2"/>
        <v>76</v>
      </c>
      <c r="O16" s="17">
        <f t="shared" si="3"/>
        <v>140</v>
      </c>
      <c r="P16" s="25"/>
      <c r="Q16" s="31">
        <f t="shared" si="4"/>
        <v>179.93482003972025</v>
      </c>
    </row>
    <row r="17" spans="1:17" ht="12.75">
      <c r="A17" s="6"/>
      <c r="B17" s="6"/>
      <c r="C17" s="6"/>
      <c r="D17" s="23"/>
      <c r="E17" s="38"/>
      <c r="F17" s="27"/>
      <c r="G17" s="6"/>
      <c r="H17" s="22"/>
      <c r="I17" s="23"/>
      <c r="J17" s="6"/>
      <c r="K17" s="22"/>
      <c r="L17" s="24"/>
      <c r="M17" s="28"/>
      <c r="N17" s="28"/>
      <c r="O17" s="28"/>
      <c r="P17" s="21"/>
      <c r="Q17" s="7"/>
    </row>
    <row r="18" spans="2:14" ht="12.75">
      <c r="B18" s="20" t="s">
        <v>11</v>
      </c>
      <c r="C18" s="34" t="s">
        <v>42</v>
      </c>
      <c r="D18" s="36"/>
      <c r="E18" s="86" t="s">
        <v>10</v>
      </c>
      <c r="F18" s="86"/>
      <c r="G18" t="s">
        <v>75</v>
      </c>
      <c r="H18" s="34"/>
      <c r="I18" s="35"/>
      <c r="J18" s="2"/>
      <c r="K18" s="84" t="s">
        <v>9</v>
      </c>
      <c r="L18" s="84"/>
      <c r="M18" s="33" t="s">
        <v>73</v>
      </c>
      <c r="N18" s="9"/>
    </row>
    <row r="19" spans="2:13" ht="12.75">
      <c r="B19" s="6"/>
      <c r="C19" s="34"/>
      <c r="D19" s="36"/>
      <c r="E19" s="39"/>
      <c r="F19" s="3"/>
      <c r="G19" s="34" t="s">
        <v>74</v>
      </c>
      <c r="H19" s="34"/>
      <c r="I19" s="35"/>
      <c r="J19" s="2"/>
      <c r="K19" s="1"/>
      <c r="L19" s="11" t="s">
        <v>17</v>
      </c>
      <c r="M19" s="33" t="s">
        <v>29</v>
      </c>
    </row>
    <row r="20" spans="2:11" ht="12.75">
      <c r="B20" s="5"/>
      <c r="C20" s="34"/>
      <c r="D20" s="36"/>
      <c r="E20" s="39"/>
      <c r="F20" s="3"/>
      <c r="G20" s="34" t="s">
        <v>45</v>
      </c>
      <c r="H20" s="8"/>
      <c r="J20" s="2"/>
      <c r="K20" s="2"/>
    </row>
    <row r="21" spans="2:11" ht="12.75">
      <c r="B21" s="8" t="s">
        <v>82</v>
      </c>
      <c r="C21" s="34"/>
      <c r="D21" s="36"/>
      <c r="E21" s="39"/>
      <c r="F21" s="3"/>
      <c r="G21" s="34"/>
      <c r="H21" s="8"/>
      <c r="J21" s="2"/>
      <c r="K21" s="2"/>
    </row>
    <row r="22" spans="2:11" ht="12.75">
      <c r="B22" s="8" t="s">
        <v>83</v>
      </c>
      <c r="C22" s="34"/>
      <c r="D22" s="36"/>
      <c r="E22" s="39"/>
      <c r="F22" s="3"/>
      <c r="G22" s="34"/>
      <c r="H22" s="8"/>
      <c r="J22" s="2"/>
      <c r="K22" s="2"/>
    </row>
    <row r="23" spans="2:11" ht="12.75">
      <c r="B23" s="8" t="s">
        <v>91</v>
      </c>
      <c r="C23" s="34"/>
      <c r="D23" s="36"/>
      <c r="E23" s="39"/>
      <c r="F23" s="3"/>
      <c r="G23" s="34"/>
      <c r="H23" s="8"/>
      <c r="J23" s="2"/>
      <c r="K23" s="2"/>
    </row>
    <row r="24" spans="2:11" ht="12.75">
      <c r="B24" s="8"/>
      <c r="C24" s="34"/>
      <c r="D24" s="36"/>
      <c r="E24" s="39"/>
      <c r="F24" s="3"/>
      <c r="G24" s="34"/>
      <c r="H24" s="8"/>
      <c r="J24" s="2"/>
      <c r="K24" s="2"/>
    </row>
    <row r="25" spans="1:11" ht="12.75">
      <c r="A25" s="1"/>
      <c r="D25" s="10"/>
      <c r="E25" s="39"/>
      <c r="F25" s="3"/>
      <c r="G25" s="11"/>
      <c r="H25" s="8"/>
      <c r="J25" s="2"/>
      <c r="K25" s="2"/>
    </row>
    <row r="26" spans="1:17" ht="12.75">
      <c r="A26" s="94" t="s">
        <v>0</v>
      </c>
      <c r="B26" s="94"/>
      <c r="C26" s="94"/>
      <c r="D26" s="94"/>
      <c r="E26" s="94"/>
      <c r="F26" s="94"/>
      <c r="G26" s="94" t="s">
        <v>1</v>
      </c>
      <c r="H26" s="94"/>
      <c r="I26" s="94"/>
      <c r="J26" s="94"/>
      <c r="K26" s="94"/>
      <c r="L26" s="94"/>
      <c r="M26" s="94" t="s">
        <v>2</v>
      </c>
      <c r="N26" s="94"/>
      <c r="O26" s="94"/>
      <c r="P26" s="94"/>
      <c r="Q26" s="94"/>
    </row>
    <row r="27" spans="1:17" ht="12" customHeight="1">
      <c r="A27" s="85" t="s">
        <v>18</v>
      </c>
      <c r="B27" s="85" t="s">
        <v>3</v>
      </c>
      <c r="C27" s="85" t="s">
        <v>19</v>
      </c>
      <c r="D27" s="85" t="s">
        <v>4</v>
      </c>
      <c r="E27" s="88" t="s">
        <v>5</v>
      </c>
      <c r="F27" s="100" t="s">
        <v>13</v>
      </c>
      <c r="G27" s="96" t="s">
        <v>6</v>
      </c>
      <c r="H27" s="96"/>
      <c r="I27" s="96"/>
      <c r="J27" s="96" t="s">
        <v>7</v>
      </c>
      <c r="K27" s="96"/>
      <c r="L27" s="96"/>
      <c r="M27" s="96" t="s">
        <v>14</v>
      </c>
      <c r="N27" s="96" t="s">
        <v>15</v>
      </c>
      <c r="O27" s="96" t="s">
        <v>16</v>
      </c>
      <c r="P27" s="87" t="s">
        <v>12</v>
      </c>
      <c r="Q27" s="95" t="s">
        <v>8</v>
      </c>
    </row>
    <row r="28" spans="1:17" ht="12.75">
      <c r="A28" s="85"/>
      <c r="B28" s="85"/>
      <c r="C28" s="85"/>
      <c r="D28" s="85"/>
      <c r="E28" s="88"/>
      <c r="F28" s="100"/>
      <c r="G28" s="46">
        <v>1</v>
      </c>
      <c r="H28" s="46">
        <v>2</v>
      </c>
      <c r="I28" s="46">
        <v>3</v>
      </c>
      <c r="J28" s="46">
        <v>1</v>
      </c>
      <c r="K28" s="46">
        <v>2</v>
      </c>
      <c r="L28" s="46">
        <v>3</v>
      </c>
      <c r="M28" s="96"/>
      <c r="N28" s="96"/>
      <c r="O28" s="96"/>
      <c r="P28" s="87"/>
      <c r="Q28" s="95"/>
    </row>
    <row r="29" spans="1:17" ht="12.75">
      <c r="A29" s="89" t="s">
        <v>69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2.75">
      <c r="A30" s="13">
        <v>16</v>
      </c>
      <c r="B30" s="50" t="s">
        <v>42</v>
      </c>
      <c r="C30" s="48" t="s">
        <v>43</v>
      </c>
      <c r="D30" s="49" t="s">
        <v>28</v>
      </c>
      <c r="E30" s="37">
        <v>66</v>
      </c>
      <c r="F30" s="30">
        <f aca="true" t="shared" si="5" ref="F30:F38">POWER(10,(0.75194503*(LOG10(E30/175.508)*LOG10(E30/175.508))))</f>
        <v>1.3666655098023144</v>
      </c>
      <c r="G30" s="66">
        <v>65</v>
      </c>
      <c r="H30" s="67">
        <v>69</v>
      </c>
      <c r="I30" s="68">
        <v>72</v>
      </c>
      <c r="J30" s="66">
        <v>83</v>
      </c>
      <c r="K30" s="74">
        <v>88</v>
      </c>
      <c r="L30" s="74">
        <v>92</v>
      </c>
      <c r="M30" s="16">
        <f aca="true" t="shared" si="6" ref="M30:M38">MAX(G30:I30)</f>
        <v>72</v>
      </c>
      <c r="N30" s="16">
        <f aca="true" t="shared" si="7" ref="N30:N38">MAX(J30:L30)</f>
        <v>92</v>
      </c>
      <c r="O30" s="17">
        <f aca="true" t="shared" si="8" ref="O30:O38">M30+N30</f>
        <v>164</v>
      </c>
      <c r="P30" s="25"/>
      <c r="Q30" s="31">
        <f aca="true" t="shared" si="9" ref="Q30:Q38">O30*F30</f>
        <v>224.13314360757957</v>
      </c>
    </row>
    <row r="31" spans="1:17" ht="12.75">
      <c r="A31" s="13">
        <v>36</v>
      </c>
      <c r="B31" s="50" t="s">
        <v>72</v>
      </c>
      <c r="C31" s="47">
        <v>36706</v>
      </c>
      <c r="D31" s="49" t="s">
        <v>58</v>
      </c>
      <c r="E31" s="37">
        <v>76.9</v>
      </c>
      <c r="F31" s="30">
        <f t="shared" si="5"/>
        <v>1.249027217756066</v>
      </c>
      <c r="G31" s="66">
        <v>74</v>
      </c>
      <c r="H31" s="67">
        <v>78</v>
      </c>
      <c r="I31" s="69" t="s">
        <v>94</v>
      </c>
      <c r="J31" s="69" t="s">
        <v>105</v>
      </c>
      <c r="K31" s="74">
        <v>93</v>
      </c>
      <c r="L31" s="70" t="s">
        <v>106</v>
      </c>
      <c r="M31" s="16">
        <f t="shared" si="6"/>
        <v>78</v>
      </c>
      <c r="N31" s="16">
        <f t="shared" si="7"/>
        <v>93</v>
      </c>
      <c r="O31" s="17">
        <f t="shared" si="8"/>
        <v>171</v>
      </c>
      <c r="P31" s="25"/>
      <c r="Q31" s="31">
        <f t="shared" si="9"/>
        <v>213.5836542362873</v>
      </c>
    </row>
    <row r="32" spans="1:17" ht="12.75">
      <c r="A32" s="13">
        <v>35</v>
      </c>
      <c r="B32" s="50" t="s">
        <v>93</v>
      </c>
      <c r="C32" s="47">
        <v>38071</v>
      </c>
      <c r="D32" s="49" t="s">
        <v>58</v>
      </c>
      <c r="E32" s="37">
        <v>93.8</v>
      </c>
      <c r="F32" s="30">
        <f t="shared" si="5"/>
        <v>1.1367642092559351</v>
      </c>
      <c r="G32" s="66">
        <v>79</v>
      </c>
      <c r="H32" s="67">
        <v>84</v>
      </c>
      <c r="I32" s="69" t="s">
        <v>96</v>
      </c>
      <c r="J32" s="69" t="s">
        <v>107</v>
      </c>
      <c r="K32" s="70" t="s">
        <v>108</v>
      </c>
      <c r="L32" s="70" t="s">
        <v>112</v>
      </c>
      <c r="M32" s="16">
        <f t="shared" si="6"/>
        <v>84</v>
      </c>
      <c r="N32" s="16">
        <f t="shared" si="7"/>
        <v>0</v>
      </c>
      <c r="O32" s="17">
        <f t="shared" si="8"/>
        <v>84</v>
      </c>
      <c r="P32" s="25"/>
      <c r="Q32" s="31">
        <f t="shared" si="9"/>
        <v>95.48819357749855</v>
      </c>
    </row>
    <row r="33" spans="1:17" ht="12.75">
      <c r="A33" s="13">
        <v>33</v>
      </c>
      <c r="B33" s="71" t="s">
        <v>61</v>
      </c>
      <c r="C33" s="73">
        <v>37654</v>
      </c>
      <c r="D33" s="49" t="s">
        <v>58</v>
      </c>
      <c r="E33" s="37">
        <v>66.3</v>
      </c>
      <c r="F33" s="30">
        <f t="shared" si="5"/>
        <v>1.3627211968832968</v>
      </c>
      <c r="G33" s="66">
        <v>85</v>
      </c>
      <c r="H33" s="70" t="s">
        <v>97</v>
      </c>
      <c r="I33" s="68">
        <v>90</v>
      </c>
      <c r="J33" s="66">
        <v>105</v>
      </c>
      <c r="K33" s="67">
        <v>111</v>
      </c>
      <c r="L33" s="70" t="s">
        <v>113</v>
      </c>
      <c r="M33" s="16">
        <f t="shared" si="6"/>
        <v>90</v>
      </c>
      <c r="N33" s="16">
        <f t="shared" si="7"/>
        <v>111</v>
      </c>
      <c r="O33" s="17">
        <f t="shared" si="8"/>
        <v>201</v>
      </c>
      <c r="P33" s="25"/>
      <c r="Q33" s="31">
        <f t="shared" si="9"/>
        <v>273.9069605735427</v>
      </c>
    </row>
    <row r="34" spans="1:17" ht="12.75">
      <c r="A34" s="13">
        <v>30</v>
      </c>
      <c r="B34" s="56" t="s">
        <v>32</v>
      </c>
      <c r="C34" s="54" t="s">
        <v>33</v>
      </c>
      <c r="D34" s="55" t="s">
        <v>34</v>
      </c>
      <c r="E34" s="37">
        <v>71.6</v>
      </c>
      <c r="F34" s="30">
        <f t="shared" si="5"/>
        <v>1.3001988222933931</v>
      </c>
      <c r="G34" s="69" t="s">
        <v>95</v>
      </c>
      <c r="H34" s="67">
        <v>85</v>
      </c>
      <c r="I34" s="69" t="s">
        <v>98</v>
      </c>
      <c r="J34" s="66">
        <v>105</v>
      </c>
      <c r="K34" s="70" t="s">
        <v>108</v>
      </c>
      <c r="L34" s="70" t="s">
        <v>108</v>
      </c>
      <c r="M34" s="16">
        <f t="shared" si="6"/>
        <v>85</v>
      </c>
      <c r="N34" s="16">
        <f t="shared" si="7"/>
        <v>105</v>
      </c>
      <c r="O34" s="17">
        <f t="shared" si="8"/>
        <v>190</v>
      </c>
      <c r="P34" s="25"/>
      <c r="Q34" s="31">
        <f t="shared" si="9"/>
        <v>247.0377762357447</v>
      </c>
    </row>
    <row r="35" spans="1:17" ht="12.75">
      <c r="A35" s="13">
        <v>19</v>
      </c>
      <c r="B35" s="56" t="s">
        <v>35</v>
      </c>
      <c r="C35" s="57" t="s">
        <v>44</v>
      </c>
      <c r="D35" s="55" t="s">
        <v>34</v>
      </c>
      <c r="E35" s="37">
        <v>76.4</v>
      </c>
      <c r="F35" s="30">
        <f t="shared" si="5"/>
        <v>1.2534435281141687</v>
      </c>
      <c r="G35" s="66">
        <v>90</v>
      </c>
      <c r="H35" s="67">
        <v>95</v>
      </c>
      <c r="I35" s="68">
        <v>98</v>
      </c>
      <c r="J35" s="69" t="s">
        <v>107</v>
      </c>
      <c r="K35" s="74">
        <v>107</v>
      </c>
      <c r="L35" s="74">
        <v>112</v>
      </c>
      <c r="M35" s="16">
        <f t="shared" si="6"/>
        <v>98</v>
      </c>
      <c r="N35" s="16">
        <f t="shared" si="7"/>
        <v>112</v>
      </c>
      <c r="O35" s="17">
        <f t="shared" si="8"/>
        <v>210</v>
      </c>
      <c r="P35" s="25"/>
      <c r="Q35" s="31">
        <f t="shared" si="9"/>
        <v>263.22314090397543</v>
      </c>
    </row>
    <row r="36" spans="1:17" ht="12.75">
      <c r="A36" s="13">
        <v>15</v>
      </c>
      <c r="B36" s="56" t="s">
        <v>45</v>
      </c>
      <c r="C36" s="72" t="s">
        <v>46</v>
      </c>
      <c r="D36" s="55" t="s">
        <v>28</v>
      </c>
      <c r="E36" s="37">
        <v>72.6</v>
      </c>
      <c r="F36" s="30">
        <f t="shared" si="5"/>
        <v>1.289762332709238</v>
      </c>
      <c r="G36" s="66">
        <v>98</v>
      </c>
      <c r="H36" s="70" t="s">
        <v>103</v>
      </c>
      <c r="I36" s="68">
        <v>102</v>
      </c>
      <c r="J36" s="66">
        <v>117</v>
      </c>
      <c r="K36" s="74">
        <v>122</v>
      </c>
      <c r="L36" s="74">
        <v>125</v>
      </c>
      <c r="M36" s="16">
        <f t="shared" si="6"/>
        <v>102</v>
      </c>
      <c r="N36" s="16">
        <f t="shared" si="7"/>
        <v>125</v>
      </c>
      <c r="O36" s="17">
        <f t="shared" si="8"/>
        <v>227</v>
      </c>
      <c r="P36" s="25"/>
      <c r="Q36" s="31">
        <f t="shared" si="9"/>
        <v>292.776049524997</v>
      </c>
    </row>
    <row r="37" spans="1:17" ht="12.75">
      <c r="A37" s="13">
        <v>24</v>
      </c>
      <c r="B37" s="56" t="s">
        <v>55</v>
      </c>
      <c r="C37" s="54">
        <v>34019</v>
      </c>
      <c r="D37" s="55" t="s">
        <v>51</v>
      </c>
      <c r="E37" s="37">
        <v>82.9</v>
      </c>
      <c r="F37" s="30">
        <f t="shared" si="5"/>
        <v>1.2016762015138156</v>
      </c>
      <c r="G37" s="66">
        <v>95</v>
      </c>
      <c r="H37" s="70" t="s">
        <v>102</v>
      </c>
      <c r="I37" s="68">
        <v>100</v>
      </c>
      <c r="J37" s="66">
        <v>115</v>
      </c>
      <c r="K37" s="74">
        <v>120</v>
      </c>
      <c r="L37" s="67">
        <v>125</v>
      </c>
      <c r="M37" s="16">
        <f t="shared" si="6"/>
        <v>100</v>
      </c>
      <c r="N37" s="16">
        <f t="shared" si="7"/>
        <v>125</v>
      </c>
      <c r="O37" s="17">
        <f t="shared" si="8"/>
        <v>225</v>
      </c>
      <c r="P37" s="25"/>
      <c r="Q37" s="31">
        <f t="shared" si="9"/>
        <v>270.37714534060854</v>
      </c>
    </row>
    <row r="38" spans="1:17" ht="12.75">
      <c r="A38" s="101">
        <v>38</v>
      </c>
      <c r="B38" s="102" t="s">
        <v>54</v>
      </c>
      <c r="C38" s="103">
        <v>33459</v>
      </c>
      <c r="D38" s="104" t="s">
        <v>51</v>
      </c>
      <c r="E38" s="105">
        <v>75.7</v>
      </c>
      <c r="F38" s="106">
        <f t="shared" si="5"/>
        <v>1.2597612941463705</v>
      </c>
      <c r="G38" s="107">
        <v>105</v>
      </c>
      <c r="H38" s="108">
        <v>113</v>
      </c>
      <c r="I38" s="109" t="s">
        <v>104</v>
      </c>
      <c r="J38" s="107">
        <v>130</v>
      </c>
      <c r="K38" s="108">
        <v>138</v>
      </c>
      <c r="L38" s="110" t="s">
        <v>114</v>
      </c>
      <c r="M38" s="111">
        <f t="shared" si="6"/>
        <v>113</v>
      </c>
      <c r="N38" s="111">
        <f t="shared" si="7"/>
        <v>138</v>
      </c>
      <c r="O38" s="112">
        <f t="shared" si="8"/>
        <v>251</v>
      </c>
      <c r="P38" s="113"/>
      <c r="Q38" s="114">
        <f t="shared" si="9"/>
        <v>316.200084830739</v>
      </c>
    </row>
    <row r="39" spans="1:17" s="126" customFormat="1" ht="12.75">
      <c r="A39" s="115"/>
      <c r="B39" s="116"/>
      <c r="C39" s="117"/>
      <c r="D39" s="116"/>
      <c r="E39" s="118"/>
      <c r="F39" s="119"/>
      <c r="G39" s="115"/>
      <c r="H39" s="120" t="s">
        <v>99</v>
      </c>
      <c r="I39" s="121"/>
      <c r="J39" s="121" t="s">
        <v>100</v>
      </c>
      <c r="K39" s="120"/>
      <c r="L39" s="122"/>
      <c r="M39" s="123"/>
      <c r="N39" s="123"/>
      <c r="O39" s="123"/>
      <c r="P39" s="124"/>
      <c r="Q39" s="125"/>
    </row>
    <row r="40" spans="1:17" s="126" customFormat="1" ht="12.75">
      <c r="A40" s="115"/>
      <c r="B40" s="116"/>
      <c r="C40" s="117"/>
      <c r="D40" s="116"/>
      <c r="E40" s="118"/>
      <c r="F40" s="119"/>
      <c r="G40" s="115"/>
      <c r="H40" s="120"/>
      <c r="I40" s="121"/>
      <c r="J40" s="121" t="s">
        <v>101</v>
      </c>
      <c r="K40" s="120"/>
      <c r="L40" s="122"/>
      <c r="M40" s="123"/>
      <c r="N40" s="123"/>
      <c r="O40" s="123"/>
      <c r="P40" s="124"/>
      <c r="Q40" s="125"/>
    </row>
    <row r="41" spans="1:17" s="126" customFormat="1" ht="12.75">
      <c r="A41" s="115"/>
      <c r="B41" s="116"/>
      <c r="C41" s="117"/>
      <c r="D41" s="116"/>
      <c r="E41" s="118"/>
      <c r="F41" s="119"/>
      <c r="G41" s="115"/>
      <c r="H41" s="120"/>
      <c r="I41" s="121"/>
      <c r="J41" s="115" t="s">
        <v>75</v>
      </c>
      <c r="K41" s="120"/>
      <c r="L41" s="122"/>
      <c r="M41" s="123"/>
      <c r="N41" s="123"/>
      <c r="O41" s="123"/>
      <c r="P41" s="124"/>
      <c r="Q41" s="125"/>
    </row>
    <row r="42" spans="1:17" s="126" customFormat="1" ht="12.75">
      <c r="A42" s="115"/>
      <c r="B42" s="127" t="s">
        <v>111</v>
      </c>
      <c r="C42" s="117"/>
      <c r="D42" s="116"/>
      <c r="E42" s="118"/>
      <c r="F42" s="119"/>
      <c r="G42" s="115"/>
      <c r="H42" s="120" t="s">
        <v>9</v>
      </c>
      <c r="I42" s="121"/>
      <c r="J42" s="121" t="s">
        <v>30</v>
      </c>
      <c r="K42" s="120"/>
      <c r="L42" s="122"/>
      <c r="M42" s="123"/>
      <c r="N42" s="123"/>
      <c r="O42" s="123"/>
      <c r="P42" s="124"/>
      <c r="Q42" s="125"/>
    </row>
    <row r="43" spans="1:17" s="126" customFormat="1" ht="12.75">
      <c r="A43" s="115"/>
      <c r="B43" s="127" t="s">
        <v>109</v>
      </c>
      <c r="C43" s="117"/>
      <c r="D43" s="116"/>
      <c r="E43" s="118"/>
      <c r="F43" s="119"/>
      <c r="G43" s="115"/>
      <c r="H43" s="120" t="s">
        <v>17</v>
      </c>
      <c r="I43" s="121"/>
      <c r="J43" s="121" t="s">
        <v>29</v>
      </c>
      <c r="K43" s="120"/>
      <c r="L43" s="122"/>
      <c r="M43" s="123"/>
      <c r="N43" s="123"/>
      <c r="O43" s="123"/>
      <c r="P43" s="124"/>
      <c r="Q43" s="125"/>
    </row>
    <row r="44" spans="1:17" s="126" customFormat="1" ht="12.75">
      <c r="A44" s="115"/>
      <c r="B44" s="127" t="s">
        <v>110</v>
      </c>
      <c r="C44" s="117"/>
      <c r="D44" s="116"/>
      <c r="E44" s="118"/>
      <c r="F44" s="119"/>
      <c r="G44" s="115"/>
      <c r="H44" s="120"/>
      <c r="I44" s="121"/>
      <c r="J44" s="121"/>
      <c r="K44" s="120"/>
      <c r="L44" s="122"/>
      <c r="M44" s="123"/>
      <c r="N44" s="123"/>
      <c r="O44" s="123"/>
      <c r="P44" s="124"/>
      <c r="Q44" s="125"/>
    </row>
    <row r="45" spans="1:17" s="126" customFormat="1" ht="12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s="126" customFormat="1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  <row r="47" spans="1:17" ht="12.75">
      <c r="A47" s="89" t="s">
        <v>70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 ht="12.75">
      <c r="A48" s="13">
        <v>1</v>
      </c>
      <c r="B48" s="50" t="s">
        <v>56</v>
      </c>
      <c r="C48" s="47">
        <v>37214</v>
      </c>
      <c r="D48" s="49" t="s">
        <v>51</v>
      </c>
      <c r="E48" s="37">
        <v>60.6</v>
      </c>
      <c r="F48" s="30">
        <f aca="true" t="shared" si="10" ref="F48:F55">POWER(10,(0.75194503*(LOG10(E48/175.508)*LOG10(E48/175.508))))</f>
        <v>1.446692058761937</v>
      </c>
      <c r="G48" s="66">
        <v>72</v>
      </c>
      <c r="H48" s="67">
        <v>76</v>
      </c>
      <c r="I48" s="68">
        <v>80</v>
      </c>
      <c r="J48" s="66">
        <v>92</v>
      </c>
      <c r="K48" s="74">
        <v>97</v>
      </c>
      <c r="L48" s="67">
        <v>100</v>
      </c>
      <c r="M48" s="16">
        <f aca="true" t="shared" si="11" ref="M48:M55">MAX(G48:I48)</f>
        <v>80</v>
      </c>
      <c r="N48" s="16">
        <f aca="true" t="shared" si="12" ref="N48:N55">MAX(J48:L48)</f>
        <v>100</v>
      </c>
      <c r="O48" s="17">
        <f aca="true" t="shared" si="13" ref="O48:O55">M48+N48</f>
        <v>180</v>
      </c>
      <c r="P48" s="25"/>
      <c r="Q48" s="31">
        <f aca="true" t="shared" si="14" ref="Q48:Q55">O48*F48</f>
        <v>260.40457057714866</v>
      </c>
    </row>
    <row r="49" spans="1:17" ht="12.75">
      <c r="A49" s="13">
        <v>31</v>
      </c>
      <c r="B49" s="50" t="s">
        <v>36</v>
      </c>
      <c r="C49" s="47" t="s">
        <v>37</v>
      </c>
      <c r="D49" s="49" t="s">
        <v>34</v>
      </c>
      <c r="E49" s="37">
        <v>76.2</v>
      </c>
      <c r="F49" s="30">
        <f t="shared" si="10"/>
        <v>1.255232370749827</v>
      </c>
      <c r="G49" s="69" t="s">
        <v>115</v>
      </c>
      <c r="H49" s="67">
        <v>95</v>
      </c>
      <c r="I49" s="68">
        <v>101</v>
      </c>
      <c r="J49" s="66">
        <v>124</v>
      </c>
      <c r="K49" s="70" t="s">
        <v>120</v>
      </c>
      <c r="L49" s="70" t="s">
        <v>120</v>
      </c>
      <c r="M49" s="16">
        <f t="shared" si="11"/>
        <v>101</v>
      </c>
      <c r="N49" s="16">
        <f t="shared" si="12"/>
        <v>124</v>
      </c>
      <c r="O49" s="17">
        <f t="shared" si="13"/>
        <v>225</v>
      </c>
      <c r="P49" s="25"/>
      <c r="Q49" s="31">
        <f t="shared" si="14"/>
        <v>282.42728341871106</v>
      </c>
    </row>
    <row r="50" spans="1:17" ht="12.75">
      <c r="A50" s="13">
        <v>2</v>
      </c>
      <c r="B50" s="50" t="s">
        <v>47</v>
      </c>
      <c r="C50" s="47">
        <v>33845</v>
      </c>
      <c r="D50" s="49" t="s">
        <v>28</v>
      </c>
      <c r="E50" s="37">
        <v>107.2</v>
      </c>
      <c r="F50" s="30">
        <f t="shared" si="10"/>
        <v>1.082602315898794</v>
      </c>
      <c r="G50" s="66">
        <v>95</v>
      </c>
      <c r="H50" s="67">
        <v>100</v>
      </c>
      <c r="I50" s="68">
        <v>105</v>
      </c>
      <c r="J50" s="66">
        <v>120</v>
      </c>
      <c r="K50" s="70" t="s">
        <v>118</v>
      </c>
      <c r="L50" s="70" t="s">
        <v>118</v>
      </c>
      <c r="M50" s="16">
        <f t="shared" si="11"/>
        <v>105</v>
      </c>
      <c r="N50" s="16">
        <f t="shared" si="12"/>
        <v>120</v>
      </c>
      <c r="O50" s="17">
        <f t="shared" si="13"/>
        <v>225</v>
      </c>
      <c r="P50" s="25"/>
      <c r="Q50" s="31">
        <f t="shared" si="14"/>
        <v>243.58552107722866</v>
      </c>
    </row>
    <row r="51" spans="1:17" ht="12.75">
      <c r="A51" s="13">
        <v>21</v>
      </c>
      <c r="B51" s="50" t="s">
        <v>62</v>
      </c>
      <c r="C51" s="47">
        <v>33979</v>
      </c>
      <c r="D51" s="49" t="s">
        <v>58</v>
      </c>
      <c r="E51" s="37">
        <v>71.9</v>
      </c>
      <c r="F51" s="30">
        <f t="shared" si="10"/>
        <v>1.2970266288810428</v>
      </c>
      <c r="G51" s="66">
        <v>95</v>
      </c>
      <c r="H51" s="67">
        <v>100</v>
      </c>
      <c r="I51" s="68">
        <v>105</v>
      </c>
      <c r="J51" s="66">
        <v>120</v>
      </c>
      <c r="K51" s="74">
        <v>125</v>
      </c>
      <c r="L51" s="70" t="s">
        <v>119</v>
      </c>
      <c r="M51" s="16">
        <f t="shared" si="11"/>
        <v>105</v>
      </c>
      <c r="N51" s="16">
        <f t="shared" si="12"/>
        <v>125</v>
      </c>
      <c r="O51" s="17">
        <f t="shared" si="13"/>
        <v>230</v>
      </c>
      <c r="P51" s="25"/>
      <c r="Q51" s="31">
        <f t="shared" si="14"/>
        <v>298.31612464263986</v>
      </c>
    </row>
    <row r="52" spans="1:17" ht="12.75">
      <c r="A52" s="13">
        <v>26</v>
      </c>
      <c r="B52" s="56" t="s">
        <v>48</v>
      </c>
      <c r="C52" s="54">
        <v>31397</v>
      </c>
      <c r="D52" s="55" t="s">
        <v>28</v>
      </c>
      <c r="E52" s="37">
        <v>116.5</v>
      </c>
      <c r="F52" s="30">
        <f t="shared" si="10"/>
        <v>1.0563719522101445</v>
      </c>
      <c r="G52" s="66">
        <v>95</v>
      </c>
      <c r="H52" s="67">
        <v>100</v>
      </c>
      <c r="I52" s="68">
        <v>105</v>
      </c>
      <c r="J52" s="69" t="s">
        <v>118</v>
      </c>
      <c r="K52" s="74">
        <v>125</v>
      </c>
      <c r="L52" s="67">
        <v>130</v>
      </c>
      <c r="M52" s="16">
        <f t="shared" si="11"/>
        <v>105</v>
      </c>
      <c r="N52" s="16">
        <f t="shared" si="12"/>
        <v>130</v>
      </c>
      <c r="O52" s="17">
        <f t="shared" si="13"/>
        <v>235</v>
      </c>
      <c r="P52" s="25"/>
      <c r="Q52" s="31">
        <f t="shared" si="14"/>
        <v>248.24740876938395</v>
      </c>
    </row>
    <row r="53" spans="1:17" ht="12.75">
      <c r="A53" s="13">
        <v>27</v>
      </c>
      <c r="B53" s="56" t="s">
        <v>63</v>
      </c>
      <c r="C53" s="54">
        <v>36823</v>
      </c>
      <c r="D53" s="55" t="s">
        <v>58</v>
      </c>
      <c r="E53" s="37">
        <v>97.2</v>
      </c>
      <c r="F53" s="30">
        <f t="shared" si="10"/>
        <v>1.1207856635912006</v>
      </c>
      <c r="G53" s="66">
        <v>100</v>
      </c>
      <c r="H53" s="67">
        <v>105</v>
      </c>
      <c r="I53" s="68">
        <v>110</v>
      </c>
      <c r="J53" s="66">
        <v>125</v>
      </c>
      <c r="K53" s="67">
        <v>130</v>
      </c>
      <c r="L53" s="70" t="s">
        <v>121</v>
      </c>
      <c r="M53" s="16">
        <f t="shared" si="11"/>
        <v>110</v>
      </c>
      <c r="N53" s="16">
        <f t="shared" si="12"/>
        <v>130</v>
      </c>
      <c r="O53" s="17">
        <f t="shared" si="13"/>
        <v>240</v>
      </c>
      <c r="P53" s="25"/>
      <c r="Q53" s="31">
        <f t="shared" si="14"/>
        <v>268.98855926188816</v>
      </c>
    </row>
    <row r="54" spans="1:17" ht="12.75">
      <c r="A54" s="13">
        <v>40</v>
      </c>
      <c r="B54" s="56" t="s">
        <v>53</v>
      </c>
      <c r="C54" s="54">
        <v>36393</v>
      </c>
      <c r="D54" s="55" t="s">
        <v>51</v>
      </c>
      <c r="E54" s="37">
        <v>83</v>
      </c>
      <c r="F54" s="30">
        <f t="shared" si="10"/>
        <v>1.200967302789245</v>
      </c>
      <c r="G54" s="66">
        <v>103</v>
      </c>
      <c r="H54" s="70" t="s">
        <v>116</v>
      </c>
      <c r="I54" s="69" t="s">
        <v>116</v>
      </c>
      <c r="J54" s="66">
        <v>130</v>
      </c>
      <c r="K54" s="70" t="s">
        <v>121</v>
      </c>
      <c r="L54" s="70" t="s">
        <v>121</v>
      </c>
      <c r="M54" s="16">
        <f t="shared" si="11"/>
        <v>103</v>
      </c>
      <c r="N54" s="16">
        <f t="shared" si="12"/>
        <v>130</v>
      </c>
      <c r="O54" s="17">
        <f t="shared" si="13"/>
        <v>233</v>
      </c>
      <c r="P54" s="25"/>
      <c r="Q54" s="31">
        <f t="shared" si="14"/>
        <v>279.8253815498941</v>
      </c>
    </row>
    <row r="55" spans="1:17" ht="12.75">
      <c r="A55" s="13">
        <v>3</v>
      </c>
      <c r="B55" s="56" t="s">
        <v>89</v>
      </c>
      <c r="C55" s="54" t="s">
        <v>38</v>
      </c>
      <c r="D55" s="55" t="s">
        <v>34</v>
      </c>
      <c r="E55" s="37">
        <v>115.4</v>
      </c>
      <c r="F55" s="30">
        <f t="shared" si="10"/>
        <v>1.05908878824337</v>
      </c>
      <c r="G55" s="66">
        <v>110</v>
      </c>
      <c r="H55" s="67">
        <v>120</v>
      </c>
      <c r="I55" s="68">
        <v>125</v>
      </c>
      <c r="J55" s="66">
        <v>140</v>
      </c>
      <c r="K55" s="74">
        <v>150</v>
      </c>
      <c r="L55" s="67">
        <v>157</v>
      </c>
      <c r="M55" s="16">
        <f t="shared" si="11"/>
        <v>125</v>
      </c>
      <c r="N55" s="16">
        <f t="shared" si="12"/>
        <v>157</v>
      </c>
      <c r="O55" s="17">
        <f t="shared" si="13"/>
        <v>282</v>
      </c>
      <c r="P55" s="25"/>
      <c r="Q55" s="31">
        <f t="shared" si="14"/>
        <v>298.6630382846303</v>
      </c>
    </row>
    <row r="56" spans="1:17" ht="12.75">
      <c r="A56" s="75"/>
      <c r="B56" s="36"/>
      <c r="C56" s="36"/>
      <c r="D56" s="36"/>
      <c r="E56" s="36"/>
      <c r="F56" s="36"/>
      <c r="G56" s="36"/>
      <c r="H56" s="33" t="s">
        <v>122</v>
      </c>
      <c r="I56" s="36"/>
      <c r="J56" s="36"/>
      <c r="K56" s="36"/>
      <c r="L56" s="36"/>
      <c r="M56" s="36"/>
      <c r="N56" s="36"/>
      <c r="O56" s="36"/>
      <c r="P56" s="36"/>
      <c r="Q56" s="76"/>
    </row>
    <row r="57" spans="1:17" ht="12.75">
      <c r="A57" s="75"/>
      <c r="B57" s="81" t="s">
        <v>128</v>
      </c>
      <c r="C57" s="36"/>
      <c r="D57" s="36"/>
      <c r="E57" s="36"/>
      <c r="F57" s="36"/>
      <c r="G57" s="36"/>
      <c r="H57" s="36"/>
      <c r="I57" s="36"/>
      <c r="J57" s="33" t="s">
        <v>101</v>
      </c>
      <c r="K57" s="36"/>
      <c r="L57" s="36"/>
      <c r="M57" s="36"/>
      <c r="N57" s="36"/>
      <c r="O57" s="36"/>
      <c r="P57" s="36"/>
      <c r="Q57" s="76"/>
    </row>
    <row r="58" spans="1:17" ht="12.75">
      <c r="A58" s="75"/>
      <c r="B58" s="81" t="s">
        <v>127</v>
      </c>
      <c r="C58" s="36"/>
      <c r="D58" s="36"/>
      <c r="E58" s="36"/>
      <c r="F58" s="36"/>
      <c r="G58" s="36"/>
      <c r="H58" s="36"/>
      <c r="I58" s="36"/>
      <c r="J58" s="33" t="s">
        <v>75</v>
      </c>
      <c r="K58" s="36"/>
      <c r="L58" s="36"/>
      <c r="M58" s="36"/>
      <c r="N58" s="36"/>
      <c r="O58" s="36"/>
      <c r="P58" s="36"/>
      <c r="Q58" s="76"/>
    </row>
    <row r="59" spans="1:17" ht="12.75">
      <c r="A59" s="75"/>
      <c r="B59" s="36"/>
      <c r="C59" s="36"/>
      <c r="D59" s="36"/>
      <c r="E59" s="36"/>
      <c r="F59" s="36"/>
      <c r="G59" s="36"/>
      <c r="H59" s="33" t="s">
        <v>125</v>
      </c>
      <c r="I59" s="36"/>
      <c r="J59" s="33" t="s">
        <v>30</v>
      </c>
      <c r="K59" s="36"/>
      <c r="L59" s="36"/>
      <c r="M59" s="36"/>
      <c r="N59" s="36"/>
      <c r="O59" s="36"/>
      <c r="P59" s="36"/>
      <c r="Q59" s="76"/>
    </row>
    <row r="60" spans="1:17" ht="12.75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</row>
    <row r="61" spans="1:17" ht="12.75">
      <c r="A61" s="91" t="s">
        <v>71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</row>
    <row r="62" spans="1:17" ht="12.75">
      <c r="A62" s="13">
        <v>29</v>
      </c>
      <c r="B62" s="50" t="s">
        <v>40</v>
      </c>
      <c r="C62" s="47" t="s">
        <v>41</v>
      </c>
      <c r="D62" s="49" t="s">
        <v>34</v>
      </c>
      <c r="E62" s="37">
        <v>83.1</v>
      </c>
      <c r="F62" s="30">
        <f aca="true" t="shared" si="15" ref="F62:F69">POWER(10,(0.75194503*(LOG10(E62/175.508)*LOG10(E62/175.508))))</f>
        <v>1.2002608123439285</v>
      </c>
      <c r="G62" s="66">
        <v>80</v>
      </c>
      <c r="H62" s="67">
        <v>85</v>
      </c>
      <c r="I62" s="68">
        <v>87</v>
      </c>
      <c r="J62" s="66">
        <v>105</v>
      </c>
      <c r="K62" s="74">
        <v>110</v>
      </c>
      <c r="L62" s="67">
        <v>113</v>
      </c>
      <c r="M62" s="16">
        <f aca="true" t="shared" si="16" ref="M62:M69">MAX(G62:I62)</f>
        <v>87</v>
      </c>
      <c r="N62" s="16">
        <f aca="true" t="shared" si="17" ref="N62:N69">MAX(J62:L62)</f>
        <v>113</v>
      </c>
      <c r="O62" s="17">
        <f aca="true" t="shared" si="18" ref="O62:O69">M62+N62</f>
        <v>200</v>
      </c>
      <c r="P62" s="25"/>
      <c r="Q62" s="31">
        <f aca="true" t="shared" si="19" ref="Q62:Q69">O62*F62</f>
        <v>240.0521624687857</v>
      </c>
    </row>
    <row r="63" spans="1:17" ht="12.75">
      <c r="A63" s="13">
        <v>17</v>
      </c>
      <c r="B63" s="50" t="s">
        <v>49</v>
      </c>
      <c r="C63" s="47">
        <v>35667</v>
      </c>
      <c r="D63" s="49" t="s">
        <v>28</v>
      </c>
      <c r="E63" s="37">
        <v>77.1</v>
      </c>
      <c r="F63" s="30">
        <f t="shared" si="15"/>
        <v>1.2472827122759724</v>
      </c>
      <c r="G63" s="66">
        <v>105</v>
      </c>
      <c r="H63" s="67">
        <v>110</v>
      </c>
      <c r="I63" s="69" t="s">
        <v>112</v>
      </c>
      <c r="J63" s="66">
        <v>125</v>
      </c>
      <c r="K63" s="67">
        <v>131</v>
      </c>
      <c r="L63" s="74">
        <v>133</v>
      </c>
      <c r="M63" s="16">
        <f t="shared" si="16"/>
        <v>110</v>
      </c>
      <c r="N63" s="16">
        <f t="shared" si="17"/>
        <v>133</v>
      </c>
      <c r="O63" s="17">
        <f t="shared" si="18"/>
        <v>243</v>
      </c>
      <c r="P63" s="25"/>
      <c r="Q63" s="31">
        <f t="shared" si="19"/>
        <v>303.0896990830613</v>
      </c>
    </row>
    <row r="64" spans="1:17" ht="12.75">
      <c r="A64" s="13">
        <v>8</v>
      </c>
      <c r="B64" s="53" t="s">
        <v>124</v>
      </c>
      <c r="C64" s="52" t="s">
        <v>39</v>
      </c>
      <c r="D64" s="51" t="s">
        <v>34</v>
      </c>
      <c r="E64" s="37">
        <v>83</v>
      </c>
      <c r="F64" s="30">
        <f t="shared" si="15"/>
        <v>1.200967302789245</v>
      </c>
      <c r="G64" s="66">
        <v>90</v>
      </c>
      <c r="H64" s="67">
        <v>98</v>
      </c>
      <c r="I64" s="69" t="s">
        <v>107</v>
      </c>
      <c r="J64" s="66">
        <v>115</v>
      </c>
      <c r="K64" s="67">
        <v>120</v>
      </c>
      <c r="L64" s="70" t="s">
        <v>118</v>
      </c>
      <c r="M64" s="16">
        <f t="shared" si="16"/>
        <v>98</v>
      </c>
      <c r="N64" s="16">
        <f t="shared" si="17"/>
        <v>120</v>
      </c>
      <c r="O64" s="17">
        <f t="shared" si="18"/>
        <v>218</v>
      </c>
      <c r="P64" s="25"/>
      <c r="Q64" s="31">
        <f t="shared" si="19"/>
        <v>261.8108720080554</v>
      </c>
    </row>
    <row r="65" spans="1:17" ht="12.75">
      <c r="A65" s="13">
        <v>23</v>
      </c>
      <c r="B65" s="50" t="s">
        <v>52</v>
      </c>
      <c r="C65" s="47">
        <v>35842</v>
      </c>
      <c r="D65" s="49" t="s">
        <v>51</v>
      </c>
      <c r="E65" s="37">
        <v>81.5</v>
      </c>
      <c r="F65" s="30">
        <f t="shared" si="15"/>
        <v>1.2118593335965613</v>
      </c>
      <c r="G65" s="66">
        <v>98</v>
      </c>
      <c r="H65" s="70" t="s">
        <v>103</v>
      </c>
      <c r="I65" s="68">
        <v>103</v>
      </c>
      <c r="J65" s="66">
        <v>125</v>
      </c>
      <c r="K65" s="74">
        <v>130</v>
      </c>
      <c r="L65" s="67">
        <v>135</v>
      </c>
      <c r="M65" s="16">
        <f t="shared" si="16"/>
        <v>103</v>
      </c>
      <c r="N65" s="16">
        <f t="shared" si="17"/>
        <v>135</v>
      </c>
      <c r="O65" s="17">
        <f t="shared" si="18"/>
        <v>238</v>
      </c>
      <c r="P65" s="25"/>
      <c r="Q65" s="31">
        <f t="shared" si="19"/>
        <v>288.42252139598156</v>
      </c>
    </row>
    <row r="66" spans="1:17" ht="12.75">
      <c r="A66" s="13">
        <v>22</v>
      </c>
      <c r="B66" s="56" t="s">
        <v>50</v>
      </c>
      <c r="C66" s="54">
        <v>34241</v>
      </c>
      <c r="D66" s="55" t="s">
        <v>28</v>
      </c>
      <c r="E66" s="37">
        <v>96.9</v>
      </c>
      <c r="F66" s="30">
        <f t="shared" si="15"/>
        <v>1.1221270919082786</v>
      </c>
      <c r="G66" s="66">
        <v>100</v>
      </c>
      <c r="H66" s="67">
        <v>107</v>
      </c>
      <c r="I66" s="69" t="s">
        <v>112</v>
      </c>
      <c r="J66" s="66">
        <v>138</v>
      </c>
      <c r="K66" s="74">
        <v>144</v>
      </c>
      <c r="L66" s="70" t="s">
        <v>131</v>
      </c>
      <c r="M66" s="16">
        <f t="shared" si="16"/>
        <v>107</v>
      </c>
      <c r="N66" s="16">
        <f t="shared" si="17"/>
        <v>144</v>
      </c>
      <c r="O66" s="17">
        <f t="shared" si="18"/>
        <v>251</v>
      </c>
      <c r="P66" s="25"/>
      <c r="Q66" s="31">
        <f t="shared" si="19"/>
        <v>281.6539000689779</v>
      </c>
    </row>
    <row r="67" spans="1:17" ht="12.75">
      <c r="A67" s="13">
        <v>32</v>
      </c>
      <c r="B67" s="56" t="s">
        <v>117</v>
      </c>
      <c r="C67" s="54">
        <v>35409</v>
      </c>
      <c r="D67" s="55" t="s">
        <v>51</v>
      </c>
      <c r="E67" s="37">
        <v>81.9</v>
      </c>
      <c r="F67" s="30">
        <f t="shared" si="15"/>
        <v>1.20889986340064</v>
      </c>
      <c r="G67" s="66">
        <v>98</v>
      </c>
      <c r="H67" s="67">
        <v>103</v>
      </c>
      <c r="I67" s="68">
        <v>106</v>
      </c>
      <c r="J67" s="66">
        <v>125</v>
      </c>
      <c r="K67" s="67">
        <v>130</v>
      </c>
      <c r="L67" s="74">
        <v>135</v>
      </c>
      <c r="M67" s="16">
        <f t="shared" si="16"/>
        <v>106</v>
      </c>
      <c r="N67" s="16">
        <f t="shared" si="17"/>
        <v>135</v>
      </c>
      <c r="O67" s="17">
        <f t="shared" si="18"/>
        <v>241</v>
      </c>
      <c r="P67" s="25"/>
      <c r="Q67" s="31">
        <f t="shared" si="19"/>
        <v>291.34486707955426</v>
      </c>
    </row>
    <row r="68" spans="1:17" ht="12.75">
      <c r="A68" s="13">
        <v>34</v>
      </c>
      <c r="B68" s="63" t="s">
        <v>64</v>
      </c>
      <c r="C68" s="62">
        <v>36879</v>
      </c>
      <c r="D68" s="61" t="s">
        <v>58</v>
      </c>
      <c r="E68" s="37">
        <v>119.7</v>
      </c>
      <c r="F68" s="30">
        <f t="shared" si="15"/>
        <v>1.048989758340958</v>
      </c>
      <c r="G68" s="66">
        <v>120</v>
      </c>
      <c r="H68" s="67">
        <v>125</v>
      </c>
      <c r="I68" s="69" t="s">
        <v>129</v>
      </c>
      <c r="J68" s="66">
        <v>149</v>
      </c>
      <c r="K68" s="74">
        <v>155</v>
      </c>
      <c r="L68" s="70" t="s">
        <v>132</v>
      </c>
      <c r="M68" s="16">
        <f t="shared" si="16"/>
        <v>125</v>
      </c>
      <c r="N68" s="16">
        <f t="shared" si="17"/>
        <v>155</v>
      </c>
      <c r="O68" s="17">
        <f t="shared" si="18"/>
        <v>280</v>
      </c>
      <c r="P68" s="25"/>
      <c r="Q68" s="31">
        <f t="shared" si="19"/>
        <v>293.71713233546825</v>
      </c>
    </row>
    <row r="69" spans="1:17" ht="12.75">
      <c r="A69" s="13">
        <v>10</v>
      </c>
      <c r="B69" s="50" t="s">
        <v>65</v>
      </c>
      <c r="C69" s="47">
        <v>33816</v>
      </c>
      <c r="D69" s="49" t="s">
        <v>58</v>
      </c>
      <c r="E69" s="37">
        <v>113</v>
      </c>
      <c r="F69" s="30">
        <f t="shared" si="15"/>
        <v>1.0653553657796047</v>
      </c>
      <c r="G69" s="66">
        <v>125</v>
      </c>
      <c r="H69" s="67">
        <v>132</v>
      </c>
      <c r="I69" s="69" t="s">
        <v>121</v>
      </c>
      <c r="J69" s="66">
        <v>150</v>
      </c>
      <c r="K69" s="70" t="s">
        <v>132</v>
      </c>
      <c r="L69" s="70" t="s">
        <v>132</v>
      </c>
      <c r="M69" s="16">
        <f t="shared" si="16"/>
        <v>132</v>
      </c>
      <c r="N69" s="16">
        <f t="shared" si="17"/>
        <v>150</v>
      </c>
      <c r="O69" s="17">
        <f t="shared" si="18"/>
        <v>282</v>
      </c>
      <c r="P69" s="25"/>
      <c r="Q69" s="31">
        <f t="shared" si="19"/>
        <v>300.4302131498485</v>
      </c>
    </row>
    <row r="70" spans="1:17" ht="12.75">
      <c r="A70" s="6"/>
      <c r="B70" s="58"/>
      <c r="C70" s="59"/>
      <c r="D70" s="60"/>
      <c r="E70" s="38"/>
      <c r="F70" s="27"/>
      <c r="G70" s="6"/>
      <c r="H70" s="22"/>
      <c r="I70" s="23"/>
      <c r="J70" s="6"/>
      <c r="K70" s="22"/>
      <c r="L70" s="24"/>
      <c r="M70" s="28"/>
      <c r="N70" s="28"/>
      <c r="O70" s="28"/>
      <c r="P70" s="21"/>
      <c r="Q70" s="7"/>
    </row>
    <row r="71" spans="1:17" ht="12.75">
      <c r="A71" s="6"/>
      <c r="B71" s="1" t="s">
        <v>11</v>
      </c>
      <c r="C71" s="34"/>
      <c r="D71" s="36"/>
      <c r="E71" s="86" t="s">
        <v>10</v>
      </c>
      <c r="F71" s="86"/>
      <c r="G71" s="34" t="s">
        <v>100</v>
      </c>
      <c r="H71" s="34"/>
      <c r="I71" s="35"/>
      <c r="J71" s="2"/>
      <c r="K71" s="84" t="s">
        <v>9</v>
      </c>
      <c r="L71" s="84"/>
      <c r="M71" s="33" t="s">
        <v>30</v>
      </c>
      <c r="N71" s="28"/>
      <c r="O71" s="28"/>
      <c r="P71" s="21"/>
      <c r="Q71" s="7"/>
    </row>
    <row r="72" spans="1:17" ht="12.75">
      <c r="A72" s="6"/>
      <c r="B72" s="23" t="s">
        <v>127</v>
      </c>
      <c r="C72" s="34"/>
      <c r="D72" s="36"/>
      <c r="E72" s="39"/>
      <c r="F72" s="3"/>
      <c r="G72" s="34" t="s">
        <v>123</v>
      </c>
      <c r="H72" s="34"/>
      <c r="I72" s="35"/>
      <c r="J72" s="2"/>
      <c r="K72" s="35"/>
      <c r="L72" s="11" t="s">
        <v>17</v>
      </c>
      <c r="M72" s="33" t="s">
        <v>126</v>
      </c>
      <c r="N72" s="28"/>
      <c r="O72" s="28"/>
      <c r="P72" s="21"/>
      <c r="Q72" s="7"/>
    </row>
    <row r="73" spans="1:17" ht="12.75">
      <c r="A73" s="6"/>
      <c r="B73" s="80" t="s">
        <v>75</v>
      </c>
      <c r="C73" s="34"/>
      <c r="D73" s="36"/>
      <c r="E73" s="39"/>
      <c r="F73" s="3"/>
      <c r="G73" s="34" t="s">
        <v>42</v>
      </c>
      <c r="H73" s="8"/>
      <c r="J73" s="2"/>
      <c r="K73" s="2"/>
      <c r="N73" s="28"/>
      <c r="O73" s="28"/>
      <c r="P73" s="21"/>
      <c r="Q73" s="7"/>
    </row>
    <row r="74" spans="1:17" ht="12.75">
      <c r="A74" s="6"/>
      <c r="B74" s="80"/>
      <c r="C74" s="34"/>
      <c r="D74" s="36"/>
      <c r="E74" s="39"/>
      <c r="F74" s="3"/>
      <c r="G74" s="34"/>
      <c r="H74" s="8"/>
      <c r="J74" s="2"/>
      <c r="K74" s="2"/>
      <c r="N74" s="28"/>
      <c r="O74" s="28"/>
      <c r="P74" s="21"/>
      <c r="Q74" s="7"/>
    </row>
    <row r="75" spans="1:17" ht="12.75">
      <c r="A75" s="6"/>
      <c r="B75" s="80"/>
      <c r="C75" s="34"/>
      <c r="D75" s="36" t="s">
        <v>133</v>
      </c>
      <c r="E75" s="39"/>
      <c r="F75" s="3"/>
      <c r="G75" s="34"/>
      <c r="H75" s="8"/>
      <c r="I75" t="s">
        <v>134</v>
      </c>
      <c r="J75" s="2"/>
      <c r="K75" s="2"/>
      <c r="N75" s="28"/>
      <c r="O75" s="28"/>
      <c r="P75" s="21"/>
      <c r="Q75" s="7"/>
    </row>
    <row r="76" spans="1:17" ht="12.75">
      <c r="A76" s="6"/>
      <c r="B76" s="12"/>
      <c r="C76" s="29"/>
      <c r="E76" s="40"/>
      <c r="F76" s="10" t="s">
        <v>130</v>
      </c>
      <c r="N76" s="28"/>
      <c r="O76" s="28"/>
      <c r="P76" s="21"/>
      <c r="Q76" s="7"/>
    </row>
    <row r="77" spans="1:17" ht="12.75">
      <c r="A77" s="6"/>
      <c r="B77" s="58"/>
      <c r="C77" s="59"/>
      <c r="D77" s="60" t="s">
        <v>58</v>
      </c>
      <c r="E77" s="38">
        <f>Q31+Q33+Q51+Q53</f>
        <v>1054.795298714358</v>
      </c>
      <c r="F77" s="82">
        <f>E77+Q68+Q69</f>
        <v>1648.9426441996748</v>
      </c>
      <c r="G77" s="6">
        <v>2</v>
      </c>
      <c r="H77" s="22"/>
      <c r="I77" s="23" t="s">
        <v>58</v>
      </c>
      <c r="J77" s="6"/>
      <c r="K77" s="38">
        <f>Q9+Q11</f>
        <v>274.78339423117086</v>
      </c>
      <c r="L77" s="24">
        <v>3</v>
      </c>
      <c r="M77" s="28"/>
      <c r="N77" s="28"/>
      <c r="O77" s="28"/>
      <c r="P77" s="21"/>
      <c r="Q77" s="7"/>
    </row>
    <row r="78" spans="1:17" ht="12.75">
      <c r="A78" s="6"/>
      <c r="B78" s="6"/>
      <c r="C78" s="6"/>
      <c r="D78" s="23" t="s">
        <v>28</v>
      </c>
      <c r="E78" s="38">
        <f>Q30+Q36+Q50+Q52</f>
        <v>1008.7421229791892</v>
      </c>
      <c r="F78" s="82">
        <f>E78+Q66+Q63</f>
        <v>1593.4857221312284</v>
      </c>
      <c r="G78" s="6">
        <v>3</v>
      </c>
      <c r="H78" s="22"/>
      <c r="I78" s="23" t="s">
        <v>28</v>
      </c>
      <c r="J78" s="6"/>
      <c r="K78" s="38">
        <f>Q14+Q13+Q12</f>
        <v>462.2951279119967</v>
      </c>
      <c r="L78" s="24">
        <v>1</v>
      </c>
      <c r="M78" s="28"/>
      <c r="N78" s="28"/>
      <c r="O78" s="28"/>
      <c r="P78" s="21"/>
      <c r="Q78" s="7"/>
    </row>
    <row r="79" spans="4:14" ht="12.75">
      <c r="D79" s="80" t="s">
        <v>26</v>
      </c>
      <c r="E79" s="41">
        <f>Q34+Q35+Q49+Q55</f>
        <v>1091.3512388430615</v>
      </c>
      <c r="F79" s="41">
        <f>E79+Q62+Q64</f>
        <v>1593.2142733199025</v>
      </c>
      <c r="G79" s="1">
        <v>4</v>
      </c>
      <c r="I79" t="s">
        <v>26</v>
      </c>
      <c r="K79" s="83">
        <f>Q10+Q15+Q16</f>
        <v>457.6337874649085</v>
      </c>
      <c r="L79" s="1">
        <v>2</v>
      </c>
      <c r="N79" s="9"/>
    </row>
    <row r="80" spans="4:14" ht="12.75">
      <c r="D80" s="80" t="s">
        <v>51</v>
      </c>
      <c r="E80" s="41">
        <f>Q37+Q38+Q48+Q54</f>
        <v>1126.8071822983902</v>
      </c>
      <c r="F80" s="41">
        <f>E80+Q65+Q67</f>
        <v>1706.574570773926</v>
      </c>
      <c r="G80" s="1">
        <v>1</v>
      </c>
      <c r="N80" s="18"/>
    </row>
    <row r="81" ht="12.75" customHeight="1">
      <c r="N81" s="18"/>
    </row>
    <row r="82" spans="1:5" ht="12.75">
      <c r="A82" s="1"/>
      <c r="B82" s="6"/>
      <c r="C82" s="7"/>
      <c r="D82" s="42"/>
      <c r="E82" s="43"/>
    </row>
    <row r="83" spans="1:5" ht="12.75">
      <c r="A83" s="1"/>
      <c r="B83" s="6"/>
      <c r="C83" s="7"/>
      <c r="D83" s="42"/>
      <c r="E83" s="43"/>
    </row>
    <row r="84" spans="1:5" ht="12.75">
      <c r="A84" s="1"/>
      <c r="B84" s="6"/>
      <c r="C84" s="7"/>
      <c r="D84" s="42"/>
      <c r="E84" s="43"/>
    </row>
    <row r="85" spans="1:5" ht="12.75">
      <c r="A85" s="1"/>
      <c r="B85" s="6"/>
      <c r="C85" s="7"/>
      <c r="D85" s="42"/>
      <c r="E85" s="43"/>
    </row>
    <row r="86" spans="1:5" ht="12.75">
      <c r="A86" s="1"/>
      <c r="B86" s="23"/>
      <c r="C86" s="7"/>
      <c r="D86" s="42"/>
      <c r="E86" s="43"/>
    </row>
    <row r="87" spans="1:5" ht="12.75">
      <c r="A87" s="1"/>
      <c r="B87" s="6"/>
      <c r="C87" s="7"/>
      <c r="D87" s="42"/>
      <c r="E87" s="43"/>
    </row>
    <row r="88" spans="1:5" ht="12.75">
      <c r="A88" s="1"/>
      <c r="B88" s="6"/>
      <c r="C88" s="7"/>
      <c r="D88" s="42"/>
      <c r="E88" s="43"/>
    </row>
    <row r="89" spans="1:5" ht="12.75">
      <c r="A89" s="1"/>
      <c r="B89" s="6"/>
      <c r="C89" s="7"/>
      <c r="D89" s="42"/>
      <c r="E89" s="43"/>
    </row>
    <row r="90" spans="1:5" ht="12.75">
      <c r="A90" s="1"/>
      <c r="B90" s="6"/>
      <c r="C90" s="7"/>
      <c r="D90" s="42"/>
      <c r="E90" s="43"/>
    </row>
    <row r="91" spans="1:5" ht="12.75">
      <c r="A91" s="1"/>
      <c r="B91" s="26"/>
      <c r="C91" s="7"/>
      <c r="D91" s="42"/>
      <c r="E91" s="43"/>
    </row>
    <row r="92" spans="1:5" ht="12.75">
      <c r="A92" s="1"/>
      <c r="B92" s="6"/>
      <c r="C92" s="7"/>
      <c r="D92" s="42"/>
      <c r="E92" s="43"/>
    </row>
    <row r="93" spans="1:5" ht="12.75">
      <c r="A93" s="1"/>
      <c r="B93" s="6"/>
      <c r="C93" s="7"/>
      <c r="D93" s="42"/>
      <c r="E93" s="43"/>
    </row>
    <row r="94" spans="1:5" ht="12.75">
      <c r="A94" s="1"/>
      <c r="B94" s="6"/>
      <c r="C94" s="7"/>
      <c r="D94" s="42"/>
      <c r="E94" s="43"/>
    </row>
    <row r="95" spans="1:5" ht="12.75">
      <c r="A95" s="1"/>
      <c r="B95" s="6"/>
      <c r="C95" s="7"/>
      <c r="D95" s="42"/>
      <c r="E95" s="43"/>
    </row>
    <row r="96" spans="1:5" ht="12.75">
      <c r="A96" s="1"/>
      <c r="B96" s="6"/>
      <c r="C96" s="7"/>
      <c r="D96" s="42"/>
      <c r="E96" s="43"/>
    </row>
    <row r="97" spans="1:5" ht="12.75">
      <c r="A97" s="1"/>
      <c r="B97" s="6"/>
      <c r="C97" s="7"/>
      <c r="D97" s="42"/>
      <c r="E97" s="43"/>
    </row>
    <row r="98" spans="1:5" ht="12.75">
      <c r="A98" s="1"/>
      <c r="B98" s="6"/>
      <c r="C98" s="7"/>
      <c r="D98" s="42"/>
      <c r="E98" s="43"/>
    </row>
    <row r="99" spans="1:5" ht="12.75">
      <c r="A99" s="1"/>
      <c r="B99" s="6"/>
      <c r="C99" s="7"/>
      <c r="D99" s="42"/>
      <c r="E99" s="43"/>
    </row>
    <row r="100" spans="1:5" ht="12.75">
      <c r="A100" s="1"/>
      <c r="B100" s="6"/>
      <c r="C100" s="7"/>
      <c r="D100" s="42"/>
      <c r="E100" s="43"/>
    </row>
  </sheetData>
  <sheetProtection/>
  <mergeCells count="43">
    <mergeCell ref="M26:Q26"/>
    <mergeCell ref="N27:N28"/>
    <mergeCell ref="O27:O28"/>
    <mergeCell ref="F27:F28"/>
    <mergeCell ref="G27:I27"/>
    <mergeCell ref="J27:L27"/>
    <mergeCell ref="E18:F18"/>
    <mergeCell ref="A1:Q1"/>
    <mergeCell ref="A6:A7"/>
    <mergeCell ref="B6:B7"/>
    <mergeCell ref="F6:F7"/>
    <mergeCell ref="P6:P7"/>
    <mergeCell ref="D6:D7"/>
    <mergeCell ref="N6:N7"/>
    <mergeCell ref="C6:C7"/>
    <mergeCell ref="G6:I6"/>
    <mergeCell ref="M5:Q5"/>
    <mergeCell ref="O6:O7"/>
    <mergeCell ref="M6:M7"/>
    <mergeCell ref="A5:F5"/>
    <mergeCell ref="G5:L5"/>
    <mergeCell ref="A2:Q2"/>
    <mergeCell ref="A3:Q3"/>
    <mergeCell ref="E6:E7"/>
    <mergeCell ref="J6:L6"/>
    <mergeCell ref="Q6:Q7"/>
    <mergeCell ref="A8:Q8"/>
    <mergeCell ref="A61:Q61"/>
    <mergeCell ref="A26:F26"/>
    <mergeCell ref="D27:D28"/>
    <mergeCell ref="C27:C28"/>
    <mergeCell ref="Q27:Q28"/>
    <mergeCell ref="K18:L18"/>
    <mergeCell ref="M27:M28"/>
    <mergeCell ref="G26:L26"/>
    <mergeCell ref="K71:L71"/>
    <mergeCell ref="A47:Q47"/>
    <mergeCell ref="A27:A28"/>
    <mergeCell ref="B27:B28"/>
    <mergeCell ref="E71:F71"/>
    <mergeCell ref="P27:P28"/>
    <mergeCell ref="E27:E28"/>
    <mergeCell ref="A29:Q29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Antti</cp:lastModifiedBy>
  <cp:lastPrinted>2017-03-16T18:08:57Z</cp:lastPrinted>
  <dcterms:created xsi:type="dcterms:W3CDTF">2009-02-01T09:46:56Z</dcterms:created>
  <dcterms:modified xsi:type="dcterms:W3CDTF">2017-12-09T21:02:06Z</dcterms:modified>
  <cp:category/>
  <cp:version/>
  <cp:contentType/>
  <cp:contentStatus/>
</cp:coreProperties>
</file>