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sutaja\Documents\Dokumendid\ETL\ETL 2020\ETL protokollid 2020\"/>
    </mc:Choice>
  </mc:AlternateContent>
  <bookViews>
    <workbookView xWindow="0" yWindow="0" windowWidth="23040" windowHeight="8796" tabRatio="500" activeTab="1"/>
  </bookViews>
  <sheets>
    <sheet name="I GRUPP" sheetId="1" r:id="rId1"/>
    <sheet name="II GRUPP" sheetId="2" r:id="rId2"/>
    <sheet name="III GRUPP" sheetId="3" r:id="rId3"/>
    <sheet name="IV GRUPP" sheetId="4" r:id="rId4"/>
    <sheet name="V GRUPP" sheetId="5" r:id="rId5"/>
    <sheet name="PAREMUSJÄRJESTUS" sheetId="6" r:id="rId6"/>
  </sheets>
  <calcPr calcId="15251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N14" i="5" l="1"/>
  <c r="M14" i="5"/>
  <c r="O14" i="5" s="1"/>
  <c r="Q14" i="5" s="1"/>
  <c r="C50" i="6" s="1"/>
  <c r="F14" i="5"/>
  <c r="N13" i="5"/>
  <c r="M13" i="5"/>
  <c r="O13" i="5" s="1"/>
  <c r="Q13" i="5" s="1"/>
  <c r="C49" i="6" s="1"/>
  <c r="F13" i="5"/>
  <c r="N12" i="5"/>
  <c r="M12" i="5"/>
  <c r="O12" i="5" s="1"/>
  <c r="Q12" i="5" s="1"/>
  <c r="C46" i="6" s="1"/>
  <c r="F12" i="5"/>
  <c r="N11" i="5"/>
  <c r="O11" i="5" s="1"/>
  <c r="Q11" i="5" s="1"/>
  <c r="C47" i="6" s="1"/>
  <c r="M11" i="5"/>
  <c r="F11" i="5"/>
  <c r="O10" i="5"/>
  <c r="Q10" i="5" s="1"/>
  <c r="C44" i="6" s="1"/>
  <c r="N10" i="5"/>
  <c r="M10" i="5"/>
  <c r="F10" i="5"/>
  <c r="N9" i="5"/>
  <c r="M9" i="5"/>
  <c r="O9" i="5" s="1"/>
  <c r="Q9" i="5" s="1"/>
  <c r="C43" i="6" s="1"/>
  <c r="F9" i="5"/>
  <c r="N7" i="5"/>
  <c r="M7" i="5"/>
  <c r="O7" i="5" s="1"/>
  <c r="Q7" i="5" s="1"/>
  <c r="C45" i="6" s="1"/>
  <c r="F7" i="5"/>
  <c r="N6" i="5"/>
  <c r="O6" i="5" s="1"/>
  <c r="Q6" i="5" s="1"/>
  <c r="C41" i="6" s="1"/>
  <c r="M6" i="5"/>
  <c r="F6" i="5"/>
  <c r="O5" i="5"/>
  <c r="Q5" i="5" s="1"/>
  <c r="C37" i="6" s="1"/>
  <c r="N5" i="5"/>
  <c r="M5" i="5"/>
  <c r="F5" i="5"/>
  <c r="N19" i="4"/>
  <c r="M19" i="4"/>
  <c r="O19" i="4" s="1"/>
  <c r="Q19" i="4" s="1"/>
  <c r="C42" i="6" s="1"/>
  <c r="F19" i="4"/>
  <c r="N18" i="4"/>
  <c r="M18" i="4"/>
  <c r="O18" i="4" s="1"/>
  <c r="Q18" i="4" s="1"/>
  <c r="C30" i="6" s="1"/>
  <c r="F18" i="4"/>
  <c r="N17" i="4"/>
  <c r="O17" i="4" s="1"/>
  <c r="Q17" i="4" s="1"/>
  <c r="C29" i="6" s="1"/>
  <c r="M17" i="4"/>
  <c r="F17" i="4"/>
  <c r="O16" i="4"/>
  <c r="Q16" i="4" s="1"/>
  <c r="C28" i="6" s="1"/>
  <c r="N16" i="4"/>
  <c r="M16" i="4"/>
  <c r="F16" i="4"/>
  <c r="N15" i="4"/>
  <c r="M15" i="4"/>
  <c r="O15" i="4" s="1"/>
  <c r="Q15" i="4" s="1"/>
  <c r="C35" i="6" s="1"/>
  <c r="F15" i="4"/>
  <c r="N13" i="4"/>
  <c r="M13" i="4"/>
  <c r="O13" i="4" s="1"/>
  <c r="Q13" i="4" s="1"/>
  <c r="C48" i="6" s="1"/>
  <c r="F13" i="4"/>
  <c r="N12" i="4"/>
  <c r="O12" i="4" s="1"/>
  <c r="Q12" i="4" s="1"/>
  <c r="C36" i="6" s="1"/>
  <c r="M12" i="4"/>
  <c r="F12" i="4"/>
  <c r="O11" i="4"/>
  <c r="Q11" i="4" s="1"/>
  <c r="C24" i="6" s="1"/>
  <c r="N11" i="4"/>
  <c r="M11" i="4"/>
  <c r="F11" i="4"/>
  <c r="N10" i="4"/>
  <c r="M10" i="4"/>
  <c r="O10" i="4" s="1"/>
  <c r="Q10" i="4" s="1"/>
  <c r="C32" i="6" s="1"/>
  <c r="F10" i="4"/>
  <c r="N9" i="4"/>
  <c r="M9" i="4"/>
  <c r="O9" i="4" s="1"/>
  <c r="Q9" i="4" s="1"/>
  <c r="C21" i="6" s="1"/>
  <c r="F9" i="4"/>
  <c r="N8" i="4"/>
  <c r="O8" i="4" s="1"/>
  <c r="Q8" i="4" s="1"/>
  <c r="C23" i="6" s="1"/>
  <c r="M8" i="4"/>
  <c r="F8" i="4"/>
  <c r="O7" i="4"/>
  <c r="Q7" i="4" s="1"/>
  <c r="C19" i="6" s="1"/>
  <c r="N7" i="4"/>
  <c r="M7" i="4"/>
  <c r="F7" i="4"/>
  <c r="N6" i="4"/>
  <c r="M6" i="4"/>
  <c r="O6" i="4" s="1"/>
  <c r="Q6" i="4" s="1"/>
  <c r="C5" i="6" s="1"/>
  <c r="F6" i="4"/>
  <c r="N16" i="3"/>
  <c r="M16" i="3"/>
  <c r="O16" i="3" s="1"/>
  <c r="Q16" i="3" s="1"/>
  <c r="C27" i="6" s="1"/>
  <c r="F16" i="3"/>
  <c r="N15" i="3"/>
  <c r="O15" i="3" s="1"/>
  <c r="Q15" i="3" s="1"/>
  <c r="C40" i="6" s="1"/>
  <c r="M15" i="3"/>
  <c r="F15" i="3"/>
  <c r="O14" i="3"/>
  <c r="Q14" i="3" s="1"/>
  <c r="C38" i="6" s="1"/>
  <c r="N14" i="3"/>
  <c r="M14" i="3"/>
  <c r="F14" i="3"/>
  <c r="N13" i="3"/>
  <c r="M13" i="3"/>
  <c r="O13" i="3" s="1"/>
  <c r="Q13" i="3" s="1"/>
  <c r="C33" i="6" s="1"/>
  <c r="F13" i="3"/>
  <c r="N12" i="3"/>
  <c r="M12" i="3"/>
  <c r="O12" i="3" s="1"/>
  <c r="Q12" i="3" s="1"/>
  <c r="C13" i="6" s="1"/>
  <c r="F12" i="3"/>
  <c r="N11" i="3"/>
  <c r="O11" i="3" s="1"/>
  <c r="Q11" i="3" s="1"/>
  <c r="C20" i="6" s="1"/>
  <c r="M11" i="3"/>
  <c r="F11" i="3"/>
  <c r="O10" i="3"/>
  <c r="Q10" i="3" s="1"/>
  <c r="C22" i="6" s="1"/>
  <c r="N10" i="3"/>
  <c r="M10" i="3"/>
  <c r="F10" i="3"/>
  <c r="N9" i="3"/>
  <c r="M9" i="3"/>
  <c r="O9" i="3" s="1"/>
  <c r="Q9" i="3" s="1"/>
  <c r="C14" i="6" s="1"/>
  <c r="F9" i="3"/>
  <c r="N8" i="3"/>
  <c r="M8" i="3"/>
  <c r="O8" i="3" s="1"/>
  <c r="Q8" i="3" s="1"/>
  <c r="C26" i="6" s="1"/>
  <c r="F8" i="3"/>
  <c r="N7" i="3"/>
  <c r="O7" i="3" s="1"/>
  <c r="Q7" i="3" s="1"/>
  <c r="C17" i="6" s="1"/>
  <c r="M7" i="3"/>
  <c r="F7" i="3"/>
  <c r="O6" i="3"/>
  <c r="Q6" i="3" s="1"/>
  <c r="C9" i="6" s="1"/>
  <c r="N6" i="3"/>
  <c r="M6" i="3"/>
  <c r="F6" i="3"/>
  <c r="N23" i="2"/>
  <c r="M23" i="2"/>
  <c r="O23" i="2" s="1"/>
  <c r="Q23" i="2" s="1"/>
  <c r="C69" i="6" s="1"/>
  <c r="F23" i="2"/>
  <c r="O22" i="2"/>
  <c r="Q22" i="2" s="1"/>
  <c r="C64" i="6" s="1"/>
  <c r="N22" i="2"/>
  <c r="M22" i="2"/>
  <c r="F22" i="2"/>
  <c r="N21" i="2"/>
  <c r="O21" i="2" s="1"/>
  <c r="Q21" i="2" s="1"/>
  <c r="C59" i="6" s="1"/>
  <c r="M21" i="2"/>
  <c r="F21" i="2"/>
  <c r="N19" i="2"/>
  <c r="M19" i="2"/>
  <c r="O19" i="2" s="1"/>
  <c r="Q19" i="2" s="1"/>
  <c r="C70" i="6" s="1"/>
  <c r="F19" i="2"/>
  <c r="N18" i="2"/>
  <c r="M18" i="2"/>
  <c r="O18" i="2" s="1"/>
  <c r="Q18" i="2" s="1"/>
  <c r="C68" i="6" s="1"/>
  <c r="F18" i="2"/>
  <c r="O17" i="2"/>
  <c r="Q17" i="2" s="1"/>
  <c r="C66" i="6" s="1"/>
  <c r="N17" i="2"/>
  <c r="M17" i="2"/>
  <c r="F17" i="2"/>
  <c r="N16" i="2"/>
  <c r="M16" i="2"/>
  <c r="O16" i="2" s="1"/>
  <c r="Q16" i="2" s="1"/>
  <c r="C61" i="6" s="1"/>
  <c r="F16" i="2"/>
  <c r="N14" i="2"/>
  <c r="M14" i="2"/>
  <c r="O14" i="2" s="1"/>
  <c r="Q14" i="2" s="1"/>
  <c r="C57" i="6" s="1"/>
  <c r="F14" i="2"/>
  <c r="N13" i="2"/>
  <c r="M13" i="2"/>
  <c r="O13" i="2" s="1"/>
  <c r="Q13" i="2" s="1"/>
  <c r="C63" i="6" s="1"/>
  <c r="F13" i="2"/>
  <c r="O12" i="2"/>
  <c r="Q12" i="2" s="1"/>
  <c r="C67" i="6" s="1"/>
  <c r="N12" i="2"/>
  <c r="M12" i="2"/>
  <c r="F12" i="2"/>
  <c r="N10" i="2"/>
  <c r="M10" i="2"/>
  <c r="O10" i="2" s="1"/>
  <c r="Q10" i="2" s="1"/>
  <c r="C65" i="6" s="1"/>
  <c r="F10" i="2"/>
  <c r="N9" i="2"/>
  <c r="M9" i="2"/>
  <c r="O9" i="2" s="1"/>
  <c r="Q9" i="2" s="1"/>
  <c r="C62" i="6" s="1"/>
  <c r="F9" i="2"/>
  <c r="N7" i="2"/>
  <c r="M7" i="2"/>
  <c r="O7" i="2" s="1"/>
  <c r="Q7" i="2" s="1"/>
  <c r="C60" i="6" s="1"/>
  <c r="F7" i="2"/>
  <c r="O6" i="2"/>
  <c r="Q6" i="2" s="1"/>
  <c r="C58" i="6" s="1"/>
  <c r="N6" i="2"/>
  <c r="M6" i="2"/>
  <c r="F6" i="2"/>
  <c r="N19" i="1"/>
  <c r="M19" i="1"/>
  <c r="O19" i="1" s="1"/>
  <c r="Q19" i="1" s="1"/>
  <c r="C15" i="6" s="1"/>
  <c r="F19" i="1"/>
  <c r="N18" i="1"/>
  <c r="M18" i="1"/>
  <c r="O18" i="1" s="1"/>
  <c r="Q18" i="1" s="1"/>
  <c r="C39" i="6" s="1"/>
  <c r="F18" i="1"/>
  <c r="N17" i="1"/>
  <c r="O17" i="1" s="1"/>
  <c r="Q17" i="1" s="1"/>
  <c r="C25" i="6" s="1"/>
  <c r="M17" i="1"/>
  <c r="F17" i="1"/>
  <c r="O16" i="1"/>
  <c r="Q16" i="1" s="1"/>
  <c r="N16" i="1"/>
  <c r="M16" i="1"/>
  <c r="F16" i="1"/>
  <c r="N15" i="1"/>
  <c r="M15" i="1"/>
  <c r="O15" i="1" s="1"/>
  <c r="Q15" i="1" s="1"/>
  <c r="C31" i="6" s="1"/>
  <c r="F15" i="1"/>
  <c r="N14" i="1"/>
  <c r="M14" i="1"/>
  <c r="O14" i="1" s="1"/>
  <c r="Q14" i="1" s="1"/>
  <c r="C18" i="6" s="1"/>
  <c r="F14" i="1"/>
  <c r="N13" i="1"/>
  <c r="O13" i="1" s="1"/>
  <c r="Q13" i="1" s="1"/>
  <c r="C34" i="6" s="1"/>
  <c r="M13" i="1"/>
  <c r="F13" i="1"/>
  <c r="O12" i="1"/>
  <c r="Q12" i="1" s="1"/>
  <c r="C10" i="6" s="1"/>
  <c r="N12" i="1"/>
  <c r="M12" i="1"/>
  <c r="F12" i="1"/>
  <c r="N11" i="1"/>
  <c r="M11" i="1"/>
  <c r="O11" i="1" s="1"/>
  <c r="Q11" i="1" s="1"/>
  <c r="C7" i="6" s="1"/>
  <c r="F11" i="1"/>
  <c r="N10" i="1"/>
  <c r="M10" i="1"/>
  <c r="O10" i="1" s="1"/>
  <c r="Q10" i="1" s="1"/>
  <c r="C11" i="6" s="1"/>
  <c r="F10" i="1"/>
  <c r="N9" i="1"/>
  <c r="O9" i="1" s="1"/>
  <c r="Q9" i="1" s="1"/>
  <c r="C16" i="6" s="1"/>
  <c r="M9" i="1"/>
  <c r="F9" i="1"/>
  <c r="O8" i="1"/>
  <c r="Q8" i="1" s="1"/>
  <c r="C12" i="6" s="1"/>
  <c r="N8" i="1"/>
  <c r="M8" i="1"/>
  <c r="F8" i="1"/>
  <c r="N7" i="1"/>
  <c r="M7" i="1"/>
  <c r="O7" i="1" s="1"/>
  <c r="Q7" i="1" s="1"/>
  <c r="C6" i="6" s="1"/>
  <c r="F7" i="1"/>
  <c r="N6" i="1"/>
  <c r="M6" i="1"/>
  <c r="O6" i="1" s="1"/>
  <c r="Q6" i="1" s="1"/>
  <c r="C8" i="6" s="1"/>
  <c r="F6" i="1"/>
</calcChain>
</file>

<file path=xl/sharedStrings.xml><?xml version="1.0" encoding="utf-8"?>
<sst xmlns="http://schemas.openxmlformats.org/spreadsheetml/2006/main" count="429" uniqueCount="180">
  <si>
    <t>I Grupp</t>
  </si>
  <si>
    <t>Kaalumine  09.00-10.00</t>
  </si>
  <si>
    <t>Võistlus 11.00-12.30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</si>
  <si>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</si>
  <si>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</si>
  <si>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</si>
  <si>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</si>
  <si>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</si>
  <si>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</si>
  <si>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</si>
  <si>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</si>
  <si>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</si>
  <si>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</si>
  <si>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</si>
  <si>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</si>
  <si>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</si>
  <si>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</si>
  <si>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</si>
  <si>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</si>
  <si>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Mehed U12</t>
  </si>
  <si>
    <t>Nikita Merkurjev</t>
  </si>
  <si>
    <t>Jõud Junior</t>
  </si>
  <si>
    <t>15x</t>
  </si>
  <si>
    <t>Alex Purk</t>
  </si>
  <si>
    <t>Vargamäe</t>
  </si>
  <si>
    <t>18x</t>
  </si>
  <si>
    <t>24x</t>
  </si>
  <si>
    <t>Radim Fadejev</t>
  </si>
  <si>
    <t>19x</t>
  </si>
  <si>
    <t>Nikita Silin</t>
  </si>
  <si>
    <t>Ulric Lukk</t>
  </si>
  <si>
    <t>Mäksa</t>
  </si>
  <si>
    <t>Lukas-Voldemar Süld</t>
  </si>
  <si>
    <t>21x</t>
  </si>
  <si>
    <t>27x</t>
  </si>
  <si>
    <t>Arvis Voicišs</t>
  </si>
  <si>
    <t>Balvi</t>
  </si>
  <si>
    <t>22x</t>
  </si>
  <si>
    <t>Daniel Purk</t>
  </si>
  <si>
    <t>25x</t>
  </si>
  <si>
    <t>32x</t>
  </si>
  <si>
    <t>33x</t>
  </si>
  <si>
    <t>Daniels Bude</t>
  </si>
  <si>
    <t>Raivo Keišs</t>
  </si>
  <si>
    <t>30x</t>
  </si>
  <si>
    <t>Morris Ploomipuu</t>
  </si>
  <si>
    <t>TÜ ASK</t>
  </si>
  <si>
    <t>42x</t>
  </si>
  <si>
    <t>Erki Jalast</t>
  </si>
  <si>
    <t>Mark Fljaum</t>
  </si>
  <si>
    <t>38x</t>
  </si>
  <si>
    <t>Dmitri Dodonov</t>
  </si>
  <si>
    <t>Edu</t>
  </si>
  <si>
    <t>55x</t>
  </si>
  <si>
    <t>Žürii:</t>
  </si>
  <si>
    <t>Kohtunikud:</t>
  </si>
  <si>
    <t>Nadežda Masjukova</t>
  </si>
  <si>
    <t>Sekretär:</t>
  </si>
  <si>
    <t>Rauno Karro</t>
  </si>
  <si>
    <t>Mona Saar</t>
  </si>
  <si>
    <t>Aeg:</t>
  </si>
  <si>
    <t>R. Põdersoo</t>
  </si>
  <si>
    <t>Jaan Korobov</t>
  </si>
  <si>
    <t>Eesti rekord U13  -34 kg  rebimine 37 kg</t>
  </si>
  <si>
    <t>Eesti rekord U13  -34 kg  tõukamine 50 kg</t>
  </si>
  <si>
    <t>Eesti rekord U13  -34 kg  summa 87 kg</t>
  </si>
  <si>
    <t>II Grupp</t>
  </si>
  <si>
    <t>Kaalumine 10.30-11.30</t>
  </si>
  <si>
    <t>Võistlus  12.35-14.50</t>
  </si>
  <si>
    <t>Naised U12</t>
  </si>
  <si>
    <t>Melissa Makovei</t>
  </si>
  <si>
    <t xml:space="preserve">Vlada Makovei </t>
  </si>
  <si>
    <t>Naised U14</t>
  </si>
  <si>
    <t>Kirke Ojasaar</t>
  </si>
  <si>
    <t>Loore-Lii Aviste</t>
  </si>
  <si>
    <t>34x</t>
  </si>
  <si>
    <t>52x</t>
  </si>
  <si>
    <t>Naised U16</t>
  </si>
  <si>
    <t>Sandija Keiša</t>
  </si>
  <si>
    <t>37x</t>
  </si>
  <si>
    <t>Susanna Ly Ula</t>
  </si>
  <si>
    <t>Johanna Haljasorg</t>
  </si>
  <si>
    <t>65x</t>
  </si>
  <si>
    <t>Naised U18</t>
  </si>
  <si>
    <t>Paula Põldoja</t>
  </si>
  <si>
    <t>35x</t>
  </si>
  <si>
    <t>Kaisa Kivirand</t>
  </si>
  <si>
    <t>51x</t>
  </si>
  <si>
    <t>x</t>
  </si>
  <si>
    <t xml:space="preserve">Kelly Pedak </t>
  </si>
  <si>
    <t xml:space="preserve">Mona Saar </t>
  </si>
  <si>
    <t xml:space="preserve">Naised </t>
  </si>
  <si>
    <t>Lana Botchorishvili</t>
  </si>
  <si>
    <t>Jõud</t>
  </si>
  <si>
    <t>Anna Maria Aader</t>
  </si>
  <si>
    <t>28x</t>
  </si>
  <si>
    <t>Merit Mandel</t>
  </si>
  <si>
    <t>Endel Põld</t>
  </si>
  <si>
    <t>Aleksander Rumjantsev</t>
  </si>
  <si>
    <t>Sander Loos</t>
  </si>
  <si>
    <t>Eesti rekord U17 ja U20 kk -64kg: rebimine 68kg Mona Saar</t>
  </si>
  <si>
    <t xml:space="preserve">Eesti rekord U17 ja U 20 kk -64kg: kogusummas 146kg Mona Saar </t>
  </si>
  <si>
    <t>Eesti rekord U17 ja U 20 kk -64kg: kogusummas 148kg Mona Saar</t>
  </si>
  <si>
    <t xml:space="preserve">Eesti rekord U17 ja U 20 kk -64kg: tõukamine 80 kg Mona Saar </t>
  </si>
  <si>
    <t>III GRUPP</t>
  </si>
  <si>
    <t>Mehed U14</t>
  </si>
  <si>
    <t>Andis Zelcs</t>
  </si>
  <si>
    <t>Markus Boisen</t>
  </si>
  <si>
    <t>Ivan Vorobjov</t>
  </si>
  <si>
    <t>45x</t>
  </si>
  <si>
    <t>Raivo Nagels</t>
  </si>
  <si>
    <t>40x</t>
  </si>
  <si>
    <t>50x</t>
  </si>
  <si>
    <t>Marat Vikultsev</t>
  </si>
  <si>
    <t>Janis Markuss Elsts</t>
  </si>
  <si>
    <t>44x</t>
  </si>
  <si>
    <t>53x</t>
  </si>
  <si>
    <t>Ralfs Plavnieks</t>
  </si>
  <si>
    <t>Kait Viks</t>
  </si>
  <si>
    <t>54x</t>
  </si>
  <si>
    <t>Aleksei Kuzmin</t>
  </si>
  <si>
    <t>64x</t>
  </si>
  <si>
    <t>74x</t>
  </si>
  <si>
    <t>76x</t>
  </si>
  <si>
    <t>Vladislav Maznik</t>
  </si>
  <si>
    <r>
      <rPr>
        <b/>
        <sz val="10"/>
        <rFont val="Arial"/>
        <charset val="1"/>
      </rPr>
      <t>IV Grupp</t>
    </r>
    <r>
      <rPr>
        <sz val="10"/>
        <rFont val="Arial"/>
        <charset val="1"/>
      </rPr>
      <t xml:space="preserve"> Kaalumine 14.25-15.25  Võistlus 16.30-18.45</t>
    </r>
  </si>
  <si>
    <t>Mehed U16</t>
  </si>
  <si>
    <t>Aleksander Jermakov</t>
  </si>
  <si>
    <t>Aimar Kiivits</t>
  </si>
  <si>
    <t>47x</t>
  </si>
  <si>
    <t>Taavi Olesk</t>
  </si>
  <si>
    <t>Olustvere</t>
  </si>
  <si>
    <t>Andero Tabur</t>
  </si>
  <si>
    <t>Even Puusepp</t>
  </si>
  <si>
    <t>63x</t>
  </si>
  <si>
    <t>Neo Puusepp</t>
  </si>
  <si>
    <t>Margus Taukul</t>
  </si>
  <si>
    <t>61x</t>
  </si>
  <si>
    <t>Lauris Logins</t>
  </si>
  <si>
    <t>115x</t>
  </si>
  <si>
    <t>146x</t>
  </si>
  <si>
    <t>Mehed U18</t>
  </si>
  <si>
    <t>Mattias Mättik</t>
  </si>
  <si>
    <t>Gabriel Künnapu</t>
  </si>
  <si>
    <t>60x</t>
  </si>
  <si>
    <t>Erlend Valvik</t>
  </si>
  <si>
    <t>72x</t>
  </si>
  <si>
    <t xml:space="preserve">Richard Siniroht </t>
  </si>
  <si>
    <t>77x</t>
  </si>
  <si>
    <t>Haralds Kokorevics</t>
  </si>
  <si>
    <t>95x</t>
  </si>
  <si>
    <t>Martin Lind</t>
  </si>
  <si>
    <t>Aleksandr Rumjantsev</t>
  </si>
  <si>
    <t>Mehed U20</t>
  </si>
  <si>
    <t>Lauri Külv</t>
  </si>
  <si>
    <t>75x</t>
  </si>
  <si>
    <t>Rainers Melnstrads</t>
  </si>
  <si>
    <t>105x</t>
  </si>
  <si>
    <t>Robert Põldoja</t>
  </si>
  <si>
    <t xml:space="preserve">Mehed </t>
  </si>
  <si>
    <t>Rait Haarakalju</t>
  </si>
  <si>
    <t>93x</t>
  </si>
  <si>
    <t>120x</t>
  </si>
  <si>
    <t>Viljar Roosmaa</t>
  </si>
  <si>
    <t>100x</t>
  </si>
  <si>
    <t>130x</t>
  </si>
  <si>
    <t>Tõnis Veerme</t>
  </si>
  <si>
    <t>Allan Keng</t>
  </si>
  <si>
    <t>133x</t>
  </si>
  <si>
    <t>Teet Karbus</t>
  </si>
  <si>
    <t>145x</t>
  </si>
  <si>
    <t>Andres Viksi</t>
  </si>
  <si>
    <t>Sander Savik</t>
  </si>
  <si>
    <t>Merilin Kalmus</t>
  </si>
  <si>
    <t xml:space="preserve">Andres Viksi  Eesti rekord -96 kg rebimine  140 kg  </t>
  </si>
  <si>
    <t xml:space="preserve">Andres Viksi  Eesti rekord -96 kg tõukamine  165 kg  </t>
  </si>
  <si>
    <t xml:space="preserve">Andres Viksi  Eesti rekord -96 kg summa  305 kg  </t>
  </si>
  <si>
    <t>Paremusjärjestus Sinclairi punktisüsteemi järgi:</t>
  </si>
  <si>
    <t>Mehed</t>
  </si>
  <si>
    <t>Naised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</si>
</sst>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mm/dd/yyyy"/>
    <numFmt numFmtId="166" formatCode="0.000"/>
    <numFmt numFmtId="167" formatCode="d\.m\.yy"/>
  </numFmts>
  <fonts count="7" x14ac:knownFonts="1">
    <font>
      <sz val="10"/>
      <name val="Arial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10"/>
      <color rgb="FF000000"/>
      <name val="Arial"/>
      <charset val="1"/>
    </font>
    <font>
      <b/>
      <sz val="10"/>
      <name val="Arial"/>
      <charset val="1"/>
    </font>
  </fonts>
  <fills count="14">
    <fill>
      <patternFill patternType="none"/>
    </fill>
    <fill>
      <patternFill patternType="gray125"/>
    </fill>
    <fill>
      <patternFill patternType="solid">
        <fgColor rgb="FF99CCFF"/>
        <bgColor rgb="FFB3CAC7"/>
      </patternFill>
    </fill>
    <fill>
      <patternFill patternType="solid">
        <fgColor rgb="FFFFFF00"/>
        <bgColor rgb="FFFFCC00"/>
      </patternFill>
    </fill>
    <fill>
      <patternFill patternType="solid">
        <fgColor rgb="FFFF0000"/>
        <bgColor rgb="FF993300"/>
      </patternFill>
    </fill>
    <fill>
      <patternFill patternType="solid">
        <fgColor rgb="FF3465A4"/>
        <bgColor rgb="FF3366FF"/>
      </patternFill>
    </fill>
    <fill>
      <patternFill patternType="solid">
        <fgColor rgb="FFFF99CC"/>
        <bgColor rgb="FFFF8080"/>
      </patternFill>
    </fill>
    <fill>
      <patternFill patternType="solid">
        <fgColor rgb="FFFF8000"/>
        <bgColor rgb="FFFF6600"/>
      </patternFill>
    </fill>
    <fill>
      <patternFill patternType="solid">
        <fgColor rgb="FFB3CAC7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FFBF00"/>
        <bgColor rgb="FFFFCC00"/>
      </patternFill>
    </fill>
    <fill>
      <patternFill patternType="solid">
        <fgColor rgb="FFCCCCCC"/>
        <bgColor rgb="FFB3CAC7"/>
      </patternFill>
    </fill>
    <fill>
      <patternFill patternType="solid">
        <fgColor rgb="FFFFCC00"/>
        <bgColor rgb="FFFFBF00"/>
      </patternFill>
    </fill>
    <fill>
      <patternFill patternType="solid">
        <fgColor rgb="FFCCFFFF"/>
        <bgColor rgb="FFCC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49" fontId="1" fillId="2" borderId="1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49" fontId="1" fillId="6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/>
      <protection locked="0"/>
    </xf>
    <xf numFmtId="49" fontId="1" fillId="2" borderId="2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 applyProtection="1">
      <alignment horizontal="center"/>
      <protection locked="0"/>
    </xf>
    <xf numFmtId="166" fontId="2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Border="1" applyAlignment="1"/>
    <xf numFmtId="0" fontId="0" fillId="0" borderId="0" xfId="0" applyAlignment="1"/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2" fillId="7" borderId="1" xfId="0" applyFont="1" applyFill="1" applyBorder="1" applyAlignment="1" applyProtection="1">
      <alignment horizontal="center"/>
      <protection locked="0"/>
    </xf>
    <xf numFmtId="167" fontId="0" fillId="0" borderId="1" xfId="0" applyNumberFormat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 applyProtection="1">
      <alignment horizontal="center"/>
      <protection locked="0"/>
    </xf>
    <xf numFmtId="166" fontId="2" fillId="0" borderId="0" xfId="0" applyNumberFormat="1" applyFont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2" fillId="9" borderId="0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>
      <alignment horizontal="center"/>
    </xf>
    <xf numFmtId="2" fontId="0" fillId="0" borderId="0" xfId="0" applyNumberFormat="1"/>
    <xf numFmtId="0" fontId="0" fillId="12" borderId="0" xfId="0" applyFill="1" applyAlignment="1">
      <alignment horizontal="center"/>
    </xf>
    <xf numFmtId="0" fontId="0" fillId="13" borderId="3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2" fontId="2" fillId="13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3" xfId="0" applyBorder="1"/>
    <xf numFmtId="2" fontId="0" fillId="13" borderId="3" xfId="0" applyNumberFormat="1" applyFill="1" applyBorder="1"/>
    <xf numFmtId="0" fontId="0" fillId="13" borderId="1" xfId="0" applyFont="1" applyFill="1" applyBorder="1" applyAlignment="1">
      <alignment horizontal="center"/>
    </xf>
  </cellXfs>
  <cellStyles count="1">
    <cellStyle name="Normaallaa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B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FF6600"/>
      <rgbColor rgb="FF3465A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opLeftCell="A11" zoomScale="120" zoomScaleNormal="120" workbookViewId="0">
      <selection activeCell="C32" sqref="C32"/>
    </sheetView>
  </sheetViews>
  <sheetFormatPr defaultRowHeight="13.2" x14ac:dyDescent="0.25"/>
  <cols>
    <col min="1" max="1" width="4.88671875" customWidth="1"/>
    <col min="2" max="2" width="22.88671875" customWidth="1"/>
    <col min="3" max="3" width="11.109375" customWidth="1"/>
    <col min="4" max="4" width="11.5546875"/>
    <col min="5" max="5" width="7.21875" customWidth="1"/>
    <col min="6" max="6" width="8.88671875" customWidth="1"/>
    <col min="7" max="7" width="6.77734375" customWidth="1"/>
    <col min="8" max="9" width="6.6640625" customWidth="1"/>
    <col min="10" max="12" width="6.77734375" customWidth="1"/>
    <col min="13" max="1025" width="11.5546875"/>
  </cols>
  <sheetData>
    <row r="1" spans="1:17" x14ac:dyDescent="0.25">
      <c r="A1" s="14"/>
      <c r="B1" s="15"/>
      <c r="D1" s="16"/>
      <c r="E1" s="17"/>
      <c r="F1" s="18"/>
      <c r="G1" s="19"/>
      <c r="H1" s="20"/>
      <c r="J1" s="21" t="s">
        <v>0</v>
      </c>
      <c r="K1" s="22"/>
      <c r="L1" s="16" t="s">
        <v>1</v>
      </c>
      <c r="O1" t="s">
        <v>2</v>
      </c>
      <c r="P1" s="15"/>
    </row>
    <row r="2" spans="1:17" x14ac:dyDescent="0.25">
      <c r="A2" s="13" t="s">
        <v>3</v>
      </c>
      <c r="B2" s="13"/>
      <c r="C2" s="13"/>
      <c r="D2" s="13"/>
      <c r="E2" s="13"/>
      <c r="F2" s="13"/>
      <c r="G2" s="13" t="s">
        <v>4</v>
      </c>
      <c r="H2" s="13"/>
      <c r="I2" s="13"/>
      <c r="J2" s="13"/>
      <c r="K2" s="13"/>
      <c r="L2" s="13"/>
      <c r="M2" s="13" t="s">
        <v>5</v>
      </c>
      <c r="N2" s="13"/>
      <c r="O2" s="13"/>
      <c r="P2" s="13"/>
      <c r="Q2" s="13"/>
    </row>
    <row r="3" spans="1:17" ht="12.75" customHeight="1" x14ac:dyDescent="0.25">
      <c r="A3" s="12" t="s">
        <v>6</v>
      </c>
      <c r="B3" s="12" t="s">
        <v>7</v>
      </c>
      <c r="C3" s="12" t="s">
        <v>8</v>
      </c>
      <c r="D3" s="12" t="s">
        <v>9</v>
      </c>
      <c r="E3" s="11" t="s">
        <v>10</v>
      </c>
      <c r="F3" s="10" t="s">
        <v>11</v>
      </c>
      <c r="G3" s="9" t="s">
        <v>12</v>
      </c>
      <c r="H3" s="9"/>
      <c r="I3" s="9"/>
      <c r="J3" s="9" t="s">
        <v>13</v>
      </c>
      <c r="K3" s="9"/>
      <c r="L3" s="9"/>
      <c r="M3" s="9" t="s">
        <v>14</v>
      </c>
      <c r="N3" s="9" t="s">
        <v>15</v>
      </c>
      <c r="O3" s="9" t="s">
        <v>16</v>
      </c>
      <c r="P3" s="8" t="s">
        <v>17</v>
      </c>
      <c r="Q3" s="7" t="s">
        <v>18</v>
      </c>
    </row>
    <row r="4" spans="1:17" x14ac:dyDescent="0.25">
      <c r="A4" s="12"/>
      <c r="B4" s="12"/>
      <c r="C4" s="12"/>
      <c r="D4" s="12"/>
      <c r="E4" s="11"/>
      <c r="F4" s="10"/>
      <c r="G4" s="23">
        <v>1</v>
      </c>
      <c r="H4" s="23">
        <v>2</v>
      </c>
      <c r="I4" s="23">
        <v>3</v>
      </c>
      <c r="J4" s="23">
        <v>1</v>
      </c>
      <c r="K4" s="23">
        <v>2</v>
      </c>
      <c r="L4" s="23">
        <v>3</v>
      </c>
      <c r="M4" s="9"/>
      <c r="N4" s="9"/>
      <c r="O4" s="9"/>
      <c r="P4" s="8"/>
      <c r="Q4" s="7"/>
    </row>
    <row r="5" spans="1:17" x14ac:dyDescent="0.25">
      <c r="A5" s="6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x14ac:dyDescent="0.25">
      <c r="A6" s="24">
        <v>86</v>
      </c>
      <c r="B6" s="25" t="s">
        <v>20</v>
      </c>
      <c r="C6" s="26">
        <v>40371</v>
      </c>
      <c r="D6" s="27" t="s">
        <v>21</v>
      </c>
      <c r="E6" s="28">
        <v>31.6</v>
      </c>
      <c r="F6" s="29">
        <f t="shared" ref="F6:F19" si="0">POWER(10,(0.75194503*(LOG10(E6/175.508)*LOG10(E6/175.508))))</f>
        <v>2.6116276876433453</v>
      </c>
      <c r="G6" s="30">
        <v>12</v>
      </c>
      <c r="H6" s="31">
        <v>14</v>
      </c>
      <c r="I6" s="32" t="s">
        <v>22</v>
      </c>
      <c r="J6" s="33">
        <v>15</v>
      </c>
      <c r="K6" s="31">
        <v>17</v>
      </c>
      <c r="L6" s="31">
        <v>18</v>
      </c>
      <c r="M6" s="27">
        <f t="shared" ref="M6:M19" si="1">MAX(G6:I6)</f>
        <v>14</v>
      </c>
      <c r="N6" s="27">
        <f t="shared" ref="N6:N19" si="2">MAX(J6:L6)</f>
        <v>18</v>
      </c>
      <c r="O6" s="34">
        <f t="shared" ref="O6:O19" si="3">M6+N6</f>
        <v>32</v>
      </c>
      <c r="P6" s="27">
        <v>12</v>
      </c>
      <c r="Q6" s="35">
        <f t="shared" ref="Q6:Q19" si="4">O6*F6</f>
        <v>83.57208600458705</v>
      </c>
    </row>
    <row r="7" spans="1:17" x14ac:dyDescent="0.25">
      <c r="A7" s="24">
        <v>82</v>
      </c>
      <c r="B7" s="25" t="s">
        <v>23</v>
      </c>
      <c r="C7" s="24">
        <v>2009</v>
      </c>
      <c r="D7" s="27" t="s">
        <v>24</v>
      </c>
      <c r="E7" s="28">
        <v>42.4</v>
      </c>
      <c r="F7" s="29">
        <f t="shared" si="0"/>
        <v>1.9328281239849134</v>
      </c>
      <c r="G7" s="33">
        <v>14</v>
      </c>
      <c r="H7" s="31">
        <v>16</v>
      </c>
      <c r="I7" s="32" t="s">
        <v>25</v>
      </c>
      <c r="J7" s="33">
        <v>20</v>
      </c>
      <c r="K7" s="31">
        <v>22</v>
      </c>
      <c r="L7" s="36" t="s">
        <v>26</v>
      </c>
      <c r="M7" s="27">
        <f t="shared" si="1"/>
        <v>16</v>
      </c>
      <c r="N7" s="27">
        <f t="shared" si="2"/>
        <v>22</v>
      </c>
      <c r="O7" s="34">
        <f t="shared" si="3"/>
        <v>38</v>
      </c>
      <c r="P7" s="27">
        <v>14</v>
      </c>
      <c r="Q7" s="35">
        <f t="shared" si="4"/>
        <v>73.447468711426708</v>
      </c>
    </row>
    <row r="8" spans="1:17" x14ac:dyDescent="0.25">
      <c r="A8" s="24">
        <v>4</v>
      </c>
      <c r="B8" s="25" t="s">
        <v>27</v>
      </c>
      <c r="C8" s="26">
        <v>41031</v>
      </c>
      <c r="D8" s="27" t="s">
        <v>21</v>
      </c>
      <c r="E8" s="28">
        <v>30.7</v>
      </c>
      <c r="F8" s="29">
        <f t="shared" si="0"/>
        <v>2.6982479603972083</v>
      </c>
      <c r="G8" s="33">
        <v>15</v>
      </c>
      <c r="H8" s="31">
        <v>17</v>
      </c>
      <c r="I8" s="32" t="s">
        <v>28</v>
      </c>
      <c r="J8" s="33">
        <v>18</v>
      </c>
      <c r="K8" s="31">
        <v>20</v>
      </c>
      <c r="L8" s="31">
        <v>21</v>
      </c>
      <c r="M8" s="27">
        <f t="shared" si="1"/>
        <v>17</v>
      </c>
      <c r="N8" s="27">
        <f t="shared" si="2"/>
        <v>21</v>
      </c>
      <c r="O8" s="34">
        <f t="shared" si="3"/>
        <v>38</v>
      </c>
      <c r="P8" s="27">
        <v>9</v>
      </c>
      <c r="Q8" s="35">
        <f t="shared" si="4"/>
        <v>102.53342249509392</v>
      </c>
    </row>
    <row r="9" spans="1:17" x14ac:dyDescent="0.25">
      <c r="A9" s="24">
        <v>21</v>
      </c>
      <c r="B9" s="25" t="s">
        <v>29</v>
      </c>
      <c r="C9" s="26">
        <v>40422</v>
      </c>
      <c r="D9" s="27" t="s">
        <v>21</v>
      </c>
      <c r="E9" s="28">
        <v>29.7</v>
      </c>
      <c r="F9" s="29">
        <f t="shared" si="0"/>
        <v>2.8029402973371278</v>
      </c>
      <c r="G9" s="33">
        <v>16</v>
      </c>
      <c r="H9" s="31">
        <v>18</v>
      </c>
      <c r="I9" s="34">
        <v>20</v>
      </c>
      <c r="J9" s="33">
        <v>20</v>
      </c>
      <c r="K9" s="31">
        <v>23</v>
      </c>
      <c r="L9" s="31">
        <v>25</v>
      </c>
      <c r="M9" s="27">
        <f t="shared" si="1"/>
        <v>20</v>
      </c>
      <c r="N9" s="27">
        <f t="shared" si="2"/>
        <v>25</v>
      </c>
      <c r="O9" s="34">
        <f t="shared" si="3"/>
        <v>45</v>
      </c>
      <c r="P9" s="27">
        <v>7</v>
      </c>
      <c r="Q9" s="35">
        <f t="shared" si="4"/>
        <v>126.13231338017076</v>
      </c>
    </row>
    <row r="10" spans="1:17" x14ac:dyDescent="0.25">
      <c r="A10" s="24">
        <v>2</v>
      </c>
      <c r="B10" s="25" t="s">
        <v>30</v>
      </c>
      <c r="C10" s="24">
        <v>2009</v>
      </c>
      <c r="D10" s="27" t="s">
        <v>31</v>
      </c>
      <c r="E10" s="28">
        <v>38.5</v>
      </c>
      <c r="F10" s="29">
        <f t="shared" si="0"/>
        <v>2.1202794854409936</v>
      </c>
      <c r="G10" s="33">
        <v>16</v>
      </c>
      <c r="H10" s="31">
        <v>19</v>
      </c>
      <c r="I10" s="34">
        <v>20</v>
      </c>
      <c r="J10" s="33">
        <v>24</v>
      </c>
      <c r="K10" s="31">
        <v>27</v>
      </c>
      <c r="L10" s="31">
        <v>28</v>
      </c>
      <c r="M10" s="27">
        <f t="shared" si="1"/>
        <v>20</v>
      </c>
      <c r="N10" s="27">
        <f t="shared" si="2"/>
        <v>28</v>
      </c>
      <c r="O10" s="34">
        <f t="shared" si="3"/>
        <v>48</v>
      </c>
      <c r="P10" s="27">
        <v>10</v>
      </c>
      <c r="Q10" s="35">
        <f t="shared" si="4"/>
        <v>101.77341530116769</v>
      </c>
    </row>
    <row r="11" spans="1:17" x14ac:dyDescent="0.25">
      <c r="A11" s="24">
        <v>12</v>
      </c>
      <c r="B11" s="25" t="s">
        <v>32</v>
      </c>
      <c r="C11" s="24">
        <v>2009</v>
      </c>
      <c r="D11" s="27" t="s">
        <v>31</v>
      </c>
      <c r="E11" s="28">
        <v>45.6</v>
      </c>
      <c r="F11" s="29">
        <f t="shared" si="0"/>
        <v>1.8097834898903908</v>
      </c>
      <c r="G11" s="33">
        <v>17</v>
      </c>
      <c r="H11" s="31">
        <v>20</v>
      </c>
      <c r="I11" s="32" t="s">
        <v>33</v>
      </c>
      <c r="J11" s="33">
        <v>23</v>
      </c>
      <c r="K11" s="31">
        <v>26</v>
      </c>
      <c r="L11" s="36" t="s">
        <v>34</v>
      </c>
      <c r="M11" s="27">
        <f t="shared" si="1"/>
        <v>20</v>
      </c>
      <c r="N11" s="27">
        <f t="shared" si="2"/>
        <v>26</v>
      </c>
      <c r="O11" s="34">
        <f t="shared" si="3"/>
        <v>46</v>
      </c>
      <c r="P11" s="27">
        <v>13</v>
      </c>
      <c r="Q11" s="35">
        <f t="shared" si="4"/>
        <v>83.250040534957975</v>
      </c>
    </row>
    <row r="12" spans="1:17" x14ac:dyDescent="0.25">
      <c r="A12" s="24">
        <v>79</v>
      </c>
      <c r="B12" s="25" t="s">
        <v>35</v>
      </c>
      <c r="C12" s="24">
        <v>2008</v>
      </c>
      <c r="D12" s="27" t="s">
        <v>36</v>
      </c>
      <c r="E12" s="28">
        <v>43.4</v>
      </c>
      <c r="F12" s="29">
        <f t="shared" si="0"/>
        <v>1.8918095411927667</v>
      </c>
      <c r="G12" s="33">
        <v>17</v>
      </c>
      <c r="H12" s="31">
        <v>20</v>
      </c>
      <c r="I12" s="32" t="s">
        <v>37</v>
      </c>
      <c r="J12" s="33">
        <v>25</v>
      </c>
      <c r="K12" s="31">
        <v>28</v>
      </c>
      <c r="L12" s="31">
        <v>30</v>
      </c>
      <c r="M12" s="27">
        <f t="shared" si="1"/>
        <v>20</v>
      </c>
      <c r="N12" s="27">
        <f t="shared" si="2"/>
        <v>30</v>
      </c>
      <c r="O12" s="34">
        <f t="shared" si="3"/>
        <v>50</v>
      </c>
      <c r="P12" s="27">
        <v>11</v>
      </c>
      <c r="Q12" s="35">
        <f t="shared" si="4"/>
        <v>94.590477059638332</v>
      </c>
    </row>
    <row r="13" spans="1:17" x14ac:dyDescent="0.25">
      <c r="A13" s="24">
        <v>73</v>
      </c>
      <c r="B13" s="25" t="s">
        <v>38</v>
      </c>
      <c r="C13" s="24">
        <v>2010</v>
      </c>
      <c r="D13" s="27" t="s">
        <v>24</v>
      </c>
      <c r="E13" s="28">
        <v>26.35</v>
      </c>
      <c r="F13" s="29">
        <f t="shared" si="0"/>
        <v>3.2355893563841476</v>
      </c>
      <c r="G13" s="33">
        <v>23</v>
      </c>
      <c r="H13" s="36" t="s">
        <v>39</v>
      </c>
      <c r="I13" s="32" t="s">
        <v>39</v>
      </c>
      <c r="J13" s="33">
        <v>30</v>
      </c>
      <c r="K13" s="36" t="s">
        <v>40</v>
      </c>
      <c r="L13" s="36" t="s">
        <v>41</v>
      </c>
      <c r="M13" s="27">
        <f t="shared" si="1"/>
        <v>23</v>
      </c>
      <c r="N13" s="27">
        <f t="shared" si="2"/>
        <v>30</v>
      </c>
      <c r="O13" s="34">
        <f t="shared" si="3"/>
        <v>53</v>
      </c>
      <c r="P13" s="27">
        <v>2</v>
      </c>
      <c r="Q13" s="35">
        <f t="shared" si="4"/>
        <v>171.48623588835983</v>
      </c>
    </row>
    <row r="14" spans="1:17" x14ac:dyDescent="0.25">
      <c r="A14" s="24">
        <v>23</v>
      </c>
      <c r="B14" s="25" t="s">
        <v>42</v>
      </c>
      <c r="C14" s="24">
        <v>2008</v>
      </c>
      <c r="D14" s="27" t="s">
        <v>36</v>
      </c>
      <c r="E14" s="28">
        <v>40.6</v>
      </c>
      <c r="F14" s="29">
        <f t="shared" si="0"/>
        <v>2.0134444517379291</v>
      </c>
      <c r="G14" s="33">
        <v>25</v>
      </c>
      <c r="H14" s="31">
        <v>28</v>
      </c>
      <c r="I14" s="34">
        <v>30</v>
      </c>
      <c r="J14" s="33">
        <v>30</v>
      </c>
      <c r="K14" s="31">
        <v>33</v>
      </c>
      <c r="L14" s="31">
        <v>35</v>
      </c>
      <c r="M14" s="27">
        <f t="shared" si="1"/>
        <v>30</v>
      </c>
      <c r="N14" s="27">
        <f t="shared" si="2"/>
        <v>35</v>
      </c>
      <c r="O14" s="34">
        <f t="shared" si="3"/>
        <v>65</v>
      </c>
      <c r="P14" s="27">
        <v>6</v>
      </c>
      <c r="Q14" s="35">
        <f t="shared" si="4"/>
        <v>130.8738893629654</v>
      </c>
    </row>
    <row r="15" spans="1:17" x14ac:dyDescent="0.25">
      <c r="A15" s="24">
        <v>54</v>
      </c>
      <c r="B15" s="25" t="s">
        <v>43</v>
      </c>
      <c r="C15" s="24">
        <v>2009</v>
      </c>
      <c r="D15" s="27" t="s">
        <v>36</v>
      </c>
      <c r="E15" s="28">
        <v>33.25</v>
      </c>
      <c r="F15" s="29">
        <f t="shared" si="0"/>
        <v>2.4690263731466415</v>
      </c>
      <c r="G15" s="33">
        <v>26</v>
      </c>
      <c r="H15" s="31">
        <v>28</v>
      </c>
      <c r="I15" s="32" t="s">
        <v>44</v>
      </c>
      <c r="J15" s="33">
        <v>34</v>
      </c>
      <c r="K15" s="31">
        <v>36</v>
      </c>
      <c r="L15" s="31">
        <v>38</v>
      </c>
      <c r="M15" s="27">
        <f t="shared" si="1"/>
        <v>28</v>
      </c>
      <c r="N15" s="27">
        <f t="shared" si="2"/>
        <v>38</v>
      </c>
      <c r="O15" s="34">
        <f t="shared" si="3"/>
        <v>66</v>
      </c>
      <c r="P15" s="27">
        <v>3</v>
      </c>
      <c r="Q15" s="35">
        <f t="shared" si="4"/>
        <v>162.95574062767835</v>
      </c>
    </row>
    <row r="16" spans="1:17" x14ac:dyDescent="0.25">
      <c r="A16" s="24">
        <v>55</v>
      </c>
      <c r="B16" s="25" t="s">
        <v>45</v>
      </c>
      <c r="C16" s="24">
        <v>2007</v>
      </c>
      <c r="D16" s="27" t="s">
        <v>46</v>
      </c>
      <c r="E16" s="28">
        <v>37.85</v>
      </c>
      <c r="F16" s="29">
        <f t="shared" si="0"/>
        <v>2.1565581387275068</v>
      </c>
      <c r="G16" s="33">
        <v>28</v>
      </c>
      <c r="H16" s="31">
        <v>30</v>
      </c>
      <c r="I16" s="32" t="s">
        <v>40</v>
      </c>
      <c r="J16" s="33">
        <v>38</v>
      </c>
      <c r="K16" s="31">
        <v>40</v>
      </c>
      <c r="L16" s="36" t="s">
        <v>47</v>
      </c>
      <c r="M16" s="27">
        <f t="shared" si="1"/>
        <v>30</v>
      </c>
      <c r="N16" s="27">
        <f t="shared" si="2"/>
        <v>40</v>
      </c>
      <c r="O16" s="34">
        <f t="shared" si="3"/>
        <v>70</v>
      </c>
      <c r="P16" s="27">
        <v>4</v>
      </c>
      <c r="Q16" s="35">
        <f t="shared" si="4"/>
        <v>150.95906971092546</v>
      </c>
    </row>
    <row r="17" spans="1:17" x14ac:dyDescent="0.25">
      <c r="A17" s="24">
        <v>5</v>
      </c>
      <c r="B17" s="25" t="s">
        <v>48</v>
      </c>
      <c r="C17" s="24">
        <v>2008</v>
      </c>
      <c r="D17" s="27" t="s">
        <v>24</v>
      </c>
      <c r="E17" s="28">
        <v>42.45</v>
      </c>
      <c r="F17" s="29">
        <f t="shared" si="0"/>
        <v>1.9307166941672751</v>
      </c>
      <c r="G17" s="33">
        <v>30</v>
      </c>
      <c r="H17" s="36" t="s">
        <v>40</v>
      </c>
      <c r="I17" s="34">
        <v>33</v>
      </c>
      <c r="J17" s="33">
        <v>40</v>
      </c>
      <c r="K17" s="31">
        <v>42</v>
      </c>
      <c r="L17" s="31">
        <v>44</v>
      </c>
      <c r="M17" s="27">
        <f t="shared" si="1"/>
        <v>33</v>
      </c>
      <c r="N17" s="27">
        <f t="shared" si="2"/>
        <v>44</v>
      </c>
      <c r="O17" s="34">
        <f t="shared" si="3"/>
        <v>77</v>
      </c>
      <c r="P17" s="27">
        <v>5</v>
      </c>
      <c r="Q17" s="35">
        <f t="shared" si="4"/>
        <v>148.66518545088019</v>
      </c>
    </row>
    <row r="18" spans="1:17" x14ac:dyDescent="0.25">
      <c r="A18" s="24">
        <v>25</v>
      </c>
      <c r="B18" s="25" t="s">
        <v>49</v>
      </c>
      <c r="C18" s="26">
        <v>39515</v>
      </c>
      <c r="D18" s="27" t="s">
        <v>21</v>
      </c>
      <c r="E18" s="28">
        <v>32.65</v>
      </c>
      <c r="F18" s="29">
        <f t="shared" si="0"/>
        <v>2.5186385494170436</v>
      </c>
      <c r="G18" s="33">
        <v>35</v>
      </c>
      <c r="H18" s="37">
        <v>37</v>
      </c>
      <c r="I18" s="32" t="s">
        <v>50</v>
      </c>
      <c r="J18" s="33">
        <v>45</v>
      </c>
      <c r="K18" s="31">
        <v>48</v>
      </c>
      <c r="L18" s="37">
        <v>50</v>
      </c>
      <c r="M18" s="27">
        <f t="shared" si="1"/>
        <v>37</v>
      </c>
      <c r="N18" s="27">
        <f t="shared" si="2"/>
        <v>50</v>
      </c>
      <c r="O18" s="38">
        <f t="shared" si="3"/>
        <v>87</v>
      </c>
      <c r="P18" s="27">
        <v>1</v>
      </c>
      <c r="Q18" s="35">
        <f t="shared" si="4"/>
        <v>219.12155379928279</v>
      </c>
    </row>
    <row r="19" spans="1:17" x14ac:dyDescent="0.25">
      <c r="A19" s="24">
        <v>37</v>
      </c>
      <c r="B19" s="25" t="s">
        <v>51</v>
      </c>
      <c r="C19" s="24">
        <v>2008</v>
      </c>
      <c r="D19" s="27" t="s">
        <v>52</v>
      </c>
      <c r="E19" s="28">
        <v>64.7</v>
      </c>
      <c r="F19" s="29">
        <f t="shared" si="0"/>
        <v>1.3843223047160491</v>
      </c>
      <c r="G19" s="33">
        <v>35</v>
      </c>
      <c r="H19" s="36" t="s">
        <v>50</v>
      </c>
      <c r="I19" s="34">
        <v>38</v>
      </c>
      <c r="J19" s="33">
        <v>50</v>
      </c>
      <c r="K19" s="31">
        <v>53</v>
      </c>
      <c r="L19" s="36" t="s">
        <v>53</v>
      </c>
      <c r="M19" s="27">
        <f t="shared" si="1"/>
        <v>38</v>
      </c>
      <c r="N19" s="27">
        <f t="shared" si="2"/>
        <v>53</v>
      </c>
      <c r="O19" s="34">
        <f t="shared" si="3"/>
        <v>91</v>
      </c>
      <c r="P19" s="27">
        <v>8</v>
      </c>
      <c r="Q19" s="35">
        <f t="shared" si="4"/>
        <v>125.97332972916047</v>
      </c>
    </row>
    <row r="20" spans="1:17" x14ac:dyDescent="0.25">
      <c r="A20" s="39"/>
      <c r="B20" s="40" t="s">
        <v>54</v>
      </c>
      <c r="C20" s="41"/>
      <c r="D20" s="42"/>
      <c r="E20" s="5" t="s">
        <v>55</v>
      </c>
      <c r="F20" s="5"/>
      <c r="G20" s="41" t="s">
        <v>56</v>
      </c>
      <c r="H20" s="41"/>
      <c r="I20" s="43"/>
      <c r="J20" s="22"/>
      <c r="K20" s="4"/>
      <c r="L20" s="4"/>
      <c r="M20" s="44" t="s">
        <v>57</v>
      </c>
      <c r="N20" s="45" t="s">
        <v>58</v>
      </c>
      <c r="O20" s="46"/>
      <c r="P20" s="46"/>
      <c r="Q20" s="47"/>
    </row>
    <row r="21" spans="1:17" x14ac:dyDescent="0.25">
      <c r="A21" s="39"/>
      <c r="B21" s="48"/>
      <c r="C21" s="41"/>
      <c r="D21" s="42"/>
      <c r="E21" s="17"/>
      <c r="F21" s="18"/>
      <c r="G21" s="41" t="s">
        <v>59</v>
      </c>
      <c r="H21" s="41"/>
      <c r="I21" s="43"/>
      <c r="J21" s="22"/>
      <c r="K21" s="14"/>
      <c r="L21" s="19"/>
      <c r="M21" s="44" t="s">
        <v>60</v>
      </c>
      <c r="N21" s="45" t="s">
        <v>61</v>
      </c>
      <c r="O21" s="46"/>
      <c r="P21" s="46"/>
      <c r="Q21" s="47"/>
    </row>
    <row r="22" spans="1:17" x14ac:dyDescent="0.25">
      <c r="G22" t="s">
        <v>62</v>
      </c>
    </row>
    <row r="24" spans="1:17" x14ac:dyDescent="0.25">
      <c r="B24" s="40" t="s">
        <v>49</v>
      </c>
      <c r="C24" t="s">
        <v>63</v>
      </c>
    </row>
    <row r="25" spans="1:17" x14ac:dyDescent="0.25">
      <c r="B25" s="40" t="s">
        <v>49</v>
      </c>
      <c r="C25" t="s">
        <v>64</v>
      </c>
    </row>
    <row r="26" spans="1:17" x14ac:dyDescent="0.25">
      <c r="B26" s="40" t="s">
        <v>49</v>
      </c>
      <c r="C26" t="s">
        <v>65</v>
      </c>
    </row>
  </sheetData>
  <mergeCells count="19">
    <mergeCell ref="A5:Q5"/>
    <mergeCell ref="E20:F20"/>
    <mergeCell ref="K20:L20"/>
    <mergeCell ref="A2:F2"/>
    <mergeCell ref="G2:L2"/>
    <mergeCell ref="M2:Q2"/>
    <mergeCell ref="A3:A4"/>
    <mergeCell ref="B3:B4"/>
    <mergeCell ref="C3:C4"/>
    <mergeCell ref="D3:D4"/>
    <mergeCell ref="E3:E4"/>
    <mergeCell ref="F3:F4"/>
    <mergeCell ref="G3:I3"/>
    <mergeCell ref="J3:L3"/>
    <mergeCell ref="M3:M4"/>
    <mergeCell ref="N3:N4"/>
    <mergeCell ref="O3:O4"/>
    <mergeCell ref="P3:P4"/>
    <mergeCell ref="Q3:Q4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topLeftCell="A24" zoomScale="120" zoomScaleNormal="120" workbookViewId="0">
      <selection activeCell="F36" sqref="F36"/>
    </sheetView>
  </sheetViews>
  <sheetFormatPr defaultRowHeight="13.2" x14ac:dyDescent="0.25"/>
  <cols>
    <col min="1" max="1" width="5" customWidth="1"/>
    <col min="2" max="2" width="18" customWidth="1"/>
    <col min="3" max="3" width="11.5546875"/>
    <col min="4" max="4" width="10.5546875" customWidth="1"/>
    <col min="5" max="5" width="6.6640625" customWidth="1"/>
    <col min="6" max="6" width="11.5546875"/>
    <col min="7" max="7" width="6.77734375" customWidth="1"/>
    <col min="8" max="8" width="6.88671875" customWidth="1"/>
    <col min="9" max="10" width="6.77734375" customWidth="1"/>
    <col min="11" max="12" width="6.6640625" customWidth="1"/>
    <col min="13" max="16" width="11.5546875"/>
    <col min="17" max="17" width="13.5546875" customWidth="1"/>
    <col min="18" max="1025" width="11.5546875"/>
  </cols>
  <sheetData>
    <row r="1" spans="1:17" x14ac:dyDescent="0.25">
      <c r="A1" s="14"/>
      <c r="B1" s="15"/>
      <c r="D1" s="16"/>
      <c r="E1" s="49"/>
      <c r="F1" s="48"/>
      <c r="G1" s="48"/>
      <c r="H1" s="48"/>
      <c r="I1" s="48"/>
      <c r="J1" s="50" t="s">
        <v>66</v>
      </c>
      <c r="K1" s="22"/>
      <c r="L1" s="22" t="s">
        <v>67</v>
      </c>
      <c r="M1" s="18"/>
      <c r="N1" s="20" t="s">
        <v>68</v>
      </c>
      <c r="O1" s="20"/>
      <c r="P1" s="51"/>
      <c r="Q1" s="20"/>
    </row>
    <row r="2" spans="1:17" x14ac:dyDescent="0.25">
      <c r="A2" s="13" t="s">
        <v>3</v>
      </c>
      <c r="B2" s="13"/>
      <c r="C2" s="13"/>
      <c r="D2" s="13"/>
      <c r="E2" s="13"/>
      <c r="F2" s="13"/>
      <c r="G2" s="13" t="s">
        <v>4</v>
      </c>
      <c r="H2" s="13"/>
      <c r="I2" s="13"/>
      <c r="J2" s="13"/>
      <c r="K2" s="13"/>
      <c r="L2" s="13"/>
      <c r="M2" s="13" t="s">
        <v>5</v>
      </c>
      <c r="N2" s="13"/>
      <c r="O2" s="13"/>
      <c r="P2" s="13"/>
      <c r="Q2" s="13"/>
    </row>
    <row r="3" spans="1:17" ht="12.75" customHeight="1" x14ac:dyDescent="0.25">
      <c r="A3" s="12" t="s">
        <v>6</v>
      </c>
      <c r="B3" s="12" t="s">
        <v>7</v>
      </c>
      <c r="C3" s="12" t="s">
        <v>8</v>
      </c>
      <c r="D3" s="12" t="s">
        <v>9</v>
      </c>
      <c r="E3" s="11" t="s">
        <v>10</v>
      </c>
      <c r="F3" s="10" t="s">
        <v>11</v>
      </c>
      <c r="G3" s="9" t="s">
        <v>12</v>
      </c>
      <c r="H3" s="9"/>
      <c r="I3" s="9"/>
      <c r="J3" s="9" t="s">
        <v>13</v>
      </c>
      <c r="K3" s="9"/>
      <c r="L3" s="9"/>
      <c r="M3" s="9" t="s">
        <v>14</v>
      </c>
      <c r="N3" s="9" t="s">
        <v>15</v>
      </c>
      <c r="O3" s="9" t="s">
        <v>16</v>
      </c>
      <c r="P3" s="8" t="s">
        <v>17</v>
      </c>
      <c r="Q3" s="7" t="s">
        <v>18</v>
      </c>
    </row>
    <row r="4" spans="1:17" x14ac:dyDescent="0.25">
      <c r="A4" s="12"/>
      <c r="B4" s="12"/>
      <c r="C4" s="12"/>
      <c r="D4" s="12"/>
      <c r="E4" s="11"/>
      <c r="F4" s="10"/>
      <c r="G4" s="23">
        <v>1</v>
      </c>
      <c r="H4" s="23">
        <v>2</v>
      </c>
      <c r="I4" s="23">
        <v>3</v>
      </c>
      <c r="J4" s="23">
        <v>1</v>
      </c>
      <c r="K4" s="23">
        <v>2</v>
      </c>
      <c r="L4" s="23">
        <v>3</v>
      </c>
      <c r="M4" s="9"/>
      <c r="N4" s="9"/>
      <c r="O4" s="9"/>
      <c r="P4" s="8"/>
      <c r="Q4" s="7"/>
    </row>
    <row r="5" spans="1:17" x14ac:dyDescent="0.25">
      <c r="A5" s="3" t="s">
        <v>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24">
        <v>99</v>
      </c>
      <c r="B6" s="25" t="s">
        <v>70</v>
      </c>
      <c r="C6" s="26">
        <v>40785</v>
      </c>
      <c r="D6" s="52" t="s">
        <v>21</v>
      </c>
      <c r="E6" s="28">
        <v>29.7</v>
      </c>
      <c r="F6" s="29">
        <f>POWER(10,(0.783497476*(LOG10(E6/153.655)*LOG10(E6/153.655))))</f>
        <v>2.5072014805579799</v>
      </c>
      <c r="G6" s="33">
        <v>10</v>
      </c>
      <c r="H6" s="31">
        <v>11</v>
      </c>
      <c r="I6" s="34">
        <v>12</v>
      </c>
      <c r="J6" s="33">
        <v>13</v>
      </c>
      <c r="K6" s="31">
        <v>14</v>
      </c>
      <c r="L6" s="31">
        <v>15</v>
      </c>
      <c r="M6" s="27">
        <f>MAX(G6:I6)</f>
        <v>12</v>
      </c>
      <c r="N6" s="27">
        <f>MAX(J6:L6)</f>
        <v>15</v>
      </c>
      <c r="O6" s="34">
        <f>M6+N6</f>
        <v>27</v>
      </c>
      <c r="P6" s="27">
        <v>2</v>
      </c>
      <c r="Q6" s="35">
        <f>O6*F6</f>
        <v>67.69443997506545</v>
      </c>
    </row>
    <row r="7" spans="1:17" x14ac:dyDescent="0.25">
      <c r="A7" s="24">
        <v>72</v>
      </c>
      <c r="B7" s="25" t="s">
        <v>71</v>
      </c>
      <c r="C7" s="26">
        <v>40128</v>
      </c>
      <c r="D7" s="52" t="s">
        <v>21</v>
      </c>
      <c r="E7" s="28">
        <v>52.4</v>
      </c>
      <c r="F7" s="29">
        <f>POWER(10,(0.783497476*(LOG10(E7/153.655)*LOG10(E7/153.655))))</f>
        <v>1.48261999057046</v>
      </c>
      <c r="G7" s="33">
        <v>22</v>
      </c>
      <c r="H7" s="31">
        <v>24</v>
      </c>
      <c r="I7" s="34">
        <v>26</v>
      </c>
      <c r="J7" s="33">
        <v>32</v>
      </c>
      <c r="K7" s="31">
        <v>35</v>
      </c>
      <c r="L7" s="31">
        <v>37</v>
      </c>
      <c r="M7" s="27">
        <f>MAX(G7:I7)</f>
        <v>26</v>
      </c>
      <c r="N7" s="27">
        <f>MAX(J7:L7)</f>
        <v>37</v>
      </c>
      <c r="O7" s="34">
        <f>M7+N7</f>
        <v>63</v>
      </c>
      <c r="P7" s="27">
        <v>1</v>
      </c>
      <c r="Q7" s="35">
        <f>O7*F7</f>
        <v>93.405059405938985</v>
      </c>
    </row>
    <row r="8" spans="1:17" x14ac:dyDescent="0.25">
      <c r="A8" s="2" t="s">
        <v>72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5">
      <c r="A9" s="24">
        <v>80</v>
      </c>
      <c r="B9" s="25" t="s">
        <v>73</v>
      </c>
      <c r="C9" s="24">
        <v>2007</v>
      </c>
      <c r="D9" s="27" t="s">
        <v>31</v>
      </c>
      <c r="E9" s="28">
        <v>39.5</v>
      </c>
      <c r="F9" s="29">
        <f>POWER(10,(0.783497476*(LOG10(E9/153.655)*LOG10(E9/153.655))))</f>
        <v>1.8736517733077207</v>
      </c>
      <c r="G9" s="33">
        <v>20</v>
      </c>
      <c r="H9" s="31">
        <v>23</v>
      </c>
      <c r="I9" s="53" t="s">
        <v>26</v>
      </c>
      <c r="J9" s="33">
        <v>30</v>
      </c>
      <c r="K9" s="31">
        <v>33</v>
      </c>
      <c r="L9" s="31">
        <v>34</v>
      </c>
      <c r="M9" s="27">
        <f>MAX(G9:I9)</f>
        <v>23</v>
      </c>
      <c r="N9" s="27">
        <f>MAX(J9:L9)</f>
        <v>34</v>
      </c>
      <c r="O9" s="34">
        <f>M9+N9</f>
        <v>57</v>
      </c>
      <c r="P9" s="27">
        <v>2</v>
      </c>
      <c r="Q9" s="35">
        <f>O9*F9</f>
        <v>106.79815107854009</v>
      </c>
    </row>
    <row r="10" spans="1:17" x14ac:dyDescent="0.25">
      <c r="A10" s="24">
        <v>78</v>
      </c>
      <c r="B10" s="25" t="s">
        <v>74</v>
      </c>
      <c r="C10" s="26">
        <v>39257</v>
      </c>
      <c r="D10" s="27" t="s">
        <v>31</v>
      </c>
      <c r="E10" s="28">
        <v>49.6</v>
      </c>
      <c r="F10" s="29">
        <f>POWER(10,(0.783497476*(LOG10(E10/153.655)*LOG10(E10/153.655))))</f>
        <v>1.5450281078386623</v>
      </c>
      <c r="G10" s="54" t="s">
        <v>75</v>
      </c>
      <c r="H10" s="31">
        <v>34</v>
      </c>
      <c r="I10" s="34">
        <v>38</v>
      </c>
      <c r="J10" s="33">
        <v>47</v>
      </c>
      <c r="K10" s="31">
        <v>51</v>
      </c>
      <c r="L10" s="55" t="s">
        <v>76</v>
      </c>
      <c r="M10" s="27">
        <f>MAX(G10:I10)</f>
        <v>38</v>
      </c>
      <c r="N10" s="27">
        <f>MAX(J10:L10)</f>
        <v>51</v>
      </c>
      <c r="O10" s="34">
        <f>M10+N10</f>
        <v>89</v>
      </c>
      <c r="P10" s="27">
        <v>1</v>
      </c>
      <c r="Q10" s="35">
        <f>O10*F10</f>
        <v>137.50750159764095</v>
      </c>
    </row>
    <row r="11" spans="1:17" x14ac:dyDescent="0.25">
      <c r="A11" s="2" t="s">
        <v>77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x14ac:dyDescent="0.25">
      <c r="A12" s="24">
        <v>46</v>
      </c>
      <c r="B12" s="25" t="s">
        <v>78</v>
      </c>
      <c r="C12" s="24">
        <v>2005</v>
      </c>
      <c r="D12" s="27" t="s">
        <v>36</v>
      </c>
      <c r="E12" s="28">
        <v>41.85</v>
      </c>
      <c r="F12" s="29">
        <f>POWER(10,(0.783497476*(LOG10(E12/153.655)*LOG10(E12/153.655))))</f>
        <v>1.7781987039415457</v>
      </c>
      <c r="G12" s="54" t="s">
        <v>75</v>
      </c>
      <c r="H12" s="31">
        <v>34</v>
      </c>
      <c r="I12" s="53" t="s">
        <v>79</v>
      </c>
      <c r="J12" s="33">
        <v>45</v>
      </c>
      <c r="K12" s="31">
        <v>47</v>
      </c>
      <c r="L12" s="31">
        <v>50</v>
      </c>
      <c r="M12" s="27">
        <f>MAX(G12:I12)</f>
        <v>34</v>
      </c>
      <c r="N12" s="27">
        <f>MAX(J12:L12)</f>
        <v>50</v>
      </c>
      <c r="O12" s="34">
        <f>M12+N12</f>
        <v>84</v>
      </c>
      <c r="P12" s="27">
        <v>1</v>
      </c>
      <c r="Q12" s="35">
        <f>O12*F12</f>
        <v>149.36869113108983</v>
      </c>
    </row>
    <row r="13" spans="1:17" x14ac:dyDescent="0.25">
      <c r="A13" s="24">
        <v>41</v>
      </c>
      <c r="B13" s="25" t="s">
        <v>80</v>
      </c>
      <c r="C13" s="24">
        <v>2004</v>
      </c>
      <c r="D13" s="27" t="s">
        <v>24</v>
      </c>
      <c r="E13" s="28">
        <v>71.8</v>
      </c>
      <c r="F13" s="29">
        <f>POWER(10,(0.783497476*(LOG10(E13/153.655)*LOG10(E13/153.655))))</f>
        <v>1.2177029698228763</v>
      </c>
      <c r="G13" s="33">
        <v>35</v>
      </c>
      <c r="H13" s="31">
        <v>38</v>
      </c>
      <c r="I13" s="34">
        <v>40</v>
      </c>
      <c r="J13" s="33">
        <v>45</v>
      </c>
      <c r="K13" s="31">
        <v>48</v>
      </c>
      <c r="L13" s="31">
        <v>50</v>
      </c>
      <c r="M13" s="27">
        <f>MAX(G13:I13)</f>
        <v>40</v>
      </c>
      <c r="N13" s="27">
        <f>MAX(J13:L13)</f>
        <v>50</v>
      </c>
      <c r="O13" s="34">
        <f>M13+N13</f>
        <v>90</v>
      </c>
      <c r="P13" s="27">
        <v>2</v>
      </c>
      <c r="Q13" s="35">
        <f>O13*F13</f>
        <v>109.59326728405887</v>
      </c>
    </row>
    <row r="14" spans="1:17" x14ac:dyDescent="0.25">
      <c r="A14" s="24">
        <v>24</v>
      </c>
      <c r="B14" s="25" t="s">
        <v>81</v>
      </c>
      <c r="C14" s="24">
        <v>2005</v>
      </c>
      <c r="D14" s="27" t="s">
        <v>31</v>
      </c>
      <c r="E14" s="28">
        <v>86.75</v>
      </c>
      <c r="F14" s="29">
        <f>POWER(10,(0.783497476*(LOG10(E14/153.655)*LOG10(E14/153.655))))</f>
        <v>1.1176247692550891</v>
      </c>
      <c r="G14" s="33">
        <v>51</v>
      </c>
      <c r="H14" s="55" t="s">
        <v>53</v>
      </c>
      <c r="I14" s="53" t="s">
        <v>53</v>
      </c>
      <c r="J14" s="54" t="s">
        <v>82</v>
      </c>
      <c r="K14" s="55" t="s">
        <v>82</v>
      </c>
      <c r="L14" s="55" t="s">
        <v>82</v>
      </c>
      <c r="M14" s="27">
        <f>MAX(G14:I14)</f>
        <v>51</v>
      </c>
      <c r="N14" s="27">
        <f>MAX(J14:L14)</f>
        <v>0</v>
      </c>
      <c r="O14" s="34">
        <f>M14+N14</f>
        <v>51</v>
      </c>
      <c r="P14" s="27">
        <v>3</v>
      </c>
      <c r="Q14" s="35">
        <f>O14*F14</f>
        <v>56.998863232009548</v>
      </c>
    </row>
    <row r="15" spans="1:17" x14ac:dyDescent="0.25">
      <c r="A15" s="2" t="s">
        <v>83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x14ac:dyDescent="0.25">
      <c r="A16" s="24">
        <v>75</v>
      </c>
      <c r="B16" s="25" t="s">
        <v>84</v>
      </c>
      <c r="C16" s="24">
        <v>2002</v>
      </c>
      <c r="D16" s="27" t="s">
        <v>46</v>
      </c>
      <c r="E16" s="28">
        <v>59</v>
      </c>
      <c r="F16" s="29">
        <f>POWER(10,(0.783497476*(LOG10(E16/153.655)*LOG10(E16/153.655))))</f>
        <v>1.3658090522358408</v>
      </c>
      <c r="G16" s="33">
        <v>28</v>
      </c>
      <c r="H16" s="31">
        <v>32</v>
      </c>
      <c r="I16" s="53" t="s">
        <v>85</v>
      </c>
      <c r="J16" s="33">
        <v>38</v>
      </c>
      <c r="K16" s="31">
        <v>42</v>
      </c>
      <c r="L16" s="31">
        <v>45</v>
      </c>
      <c r="M16" s="27">
        <f>MAX(G16:I16)</f>
        <v>32</v>
      </c>
      <c r="N16" s="27">
        <f>MAX(J16:L16)</f>
        <v>45</v>
      </c>
      <c r="O16" s="34">
        <f>M16+N16</f>
        <v>77</v>
      </c>
      <c r="P16" s="27">
        <v>4</v>
      </c>
      <c r="Q16" s="35">
        <f>O16*F16</f>
        <v>105.16729702215974</v>
      </c>
    </row>
    <row r="17" spans="1:17" x14ac:dyDescent="0.25">
      <c r="A17" s="24">
        <v>94</v>
      </c>
      <c r="B17" s="25" t="s">
        <v>86</v>
      </c>
      <c r="C17" s="24">
        <v>2003</v>
      </c>
      <c r="D17" s="27" t="s">
        <v>24</v>
      </c>
      <c r="E17" s="28">
        <v>59.8</v>
      </c>
      <c r="F17" s="29">
        <f>POWER(10,(0.783497476*(LOG10(E17/153.655)*LOG10(E17/153.655))))</f>
        <v>1.3539626725990648</v>
      </c>
      <c r="G17" s="33">
        <v>48</v>
      </c>
      <c r="H17" s="55" t="s">
        <v>87</v>
      </c>
      <c r="I17" s="53" t="s">
        <v>87</v>
      </c>
      <c r="J17" s="33">
        <v>55</v>
      </c>
      <c r="K17" s="55" t="s">
        <v>88</v>
      </c>
      <c r="L17" s="55" t="s">
        <v>88</v>
      </c>
      <c r="M17" s="27">
        <f>MAX(G17:I17)</f>
        <v>48</v>
      </c>
      <c r="N17" s="27">
        <f>MAX(J17:L17)</f>
        <v>55</v>
      </c>
      <c r="O17" s="34">
        <f>M17+N17</f>
        <v>103</v>
      </c>
      <c r="P17" s="27">
        <v>3</v>
      </c>
      <c r="Q17" s="35">
        <f>O17*F17</f>
        <v>139.45815527770367</v>
      </c>
    </row>
    <row r="18" spans="1:17" x14ac:dyDescent="0.25">
      <c r="A18" s="24">
        <v>8</v>
      </c>
      <c r="B18" s="25" t="s">
        <v>89</v>
      </c>
      <c r="C18" s="56">
        <v>37951</v>
      </c>
      <c r="D18" s="27" t="s">
        <v>21</v>
      </c>
      <c r="E18" s="28">
        <v>65.7</v>
      </c>
      <c r="F18" s="29">
        <f>POWER(10,(0.783497476*(LOG10(E18/153.655)*LOG10(E18/153.655))))</f>
        <v>1.2784124846698004</v>
      </c>
      <c r="G18" s="33">
        <v>51</v>
      </c>
      <c r="H18" s="31">
        <v>54</v>
      </c>
      <c r="I18" s="34">
        <v>56</v>
      </c>
      <c r="J18" s="33">
        <v>64</v>
      </c>
      <c r="K18" s="31">
        <v>67</v>
      </c>
      <c r="L18" s="31">
        <v>69</v>
      </c>
      <c r="M18" s="27">
        <f>MAX(G18:I18)</f>
        <v>56</v>
      </c>
      <c r="N18" s="27">
        <f>MAX(J18:L18)</f>
        <v>69</v>
      </c>
      <c r="O18" s="34">
        <f>M18+N18</f>
        <v>125</v>
      </c>
      <c r="P18" s="27">
        <v>2</v>
      </c>
      <c r="Q18" s="35">
        <f>O18*F18</f>
        <v>159.80156058372506</v>
      </c>
    </row>
    <row r="19" spans="1:17" x14ac:dyDescent="0.25">
      <c r="A19" s="24">
        <v>10</v>
      </c>
      <c r="B19" s="25" t="s">
        <v>90</v>
      </c>
      <c r="C19" s="26">
        <v>37380</v>
      </c>
      <c r="D19" s="27" t="s">
        <v>31</v>
      </c>
      <c r="E19" s="28">
        <v>63.8</v>
      </c>
      <c r="F19" s="29">
        <f>POWER(10,(0.783497476*(LOG10(E19/153.655)*LOG10(E19/153.655))))</f>
        <v>1.3006700534438091</v>
      </c>
      <c r="G19" s="33">
        <v>62</v>
      </c>
      <c r="H19" s="31">
        <v>66</v>
      </c>
      <c r="I19" s="57">
        <v>68</v>
      </c>
      <c r="J19" s="33">
        <v>74</v>
      </c>
      <c r="K19" s="31">
        <v>77</v>
      </c>
      <c r="L19" s="58">
        <v>80</v>
      </c>
      <c r="M19" s="27">
        <f>MAX(G19:I19)</f>
        <v>68</v>
      </c>
      <c r="N19" s="27">
        <f>MAX(J19:L19)</f>
        <v>80</v>
      </c>
      <c r="O19" s="57">
        <f>M19+N19</f>
        <v>148</v>
      </c>
      <c r="P19" s="27">
        <v>1</v>
      </c>
      <c r="Q19" s="35">
        <f>O19*F19</f>
        <v>192.49916790968376</v>
      </c>
    </row>
    <row r="20" spans="1:17" x14ac:dyDescent="0.25">
      <c r="A20" s="2" t="s">
        <v>91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</row>
    <row r="21" spans="1:17" x14ac:dyDescent="0.25">
      <c r="A21" s="24">
        <v>20</v>
      </c>
      <c r="B21" s="25" t="s">
        <v>92</v>
      </c>
      <c r="C21" s="24">
        <v>1999</v>
      </c>
      <c r="D21" s="27" t="s">
        <v>93</v>
      </c>
      <c r="E21" s="28">
        <v>55.8</v>
      </c>
      <c r="F21" s="29">
        <f>POWER(10,(0.783497476*(LOG10(E21/153.655)*LOG10(E21/153.655))))</f>
        <v>1.4178320413579926</v>
      </c>
      <c r="G21" s="33">
        <v>20</v>
      </c>
      <c r="H21" s="31">
        <v>23</v>
      </c>
      <c r="I21" s="34">
        <v>25</v>
      </c>
      <c r="J21" s="33">
        <v>25</v>
      </c>
      <c r="K21" s="31">
        <v>28</v>
      </c>
      <c r="L21" s="31">
        <v>31</v>
      </c>
      <c r="M21" s="27">
        <f>MAX(G21:I21)</f>
        <v>25</v>
      </c>
      <c r="N21" s="27">
        <f>MAX(J21:L21)</f>
        <v>31</v>
      </c>
      <c r="O21" s="34">
        <f>M21+N21</f>
        <v>56</v>
      </c>
      <c r="P21" s="27">
        <v>3</v>
      </c>
      <c r="Q21" s="35">
        <f>O21*F21</f>
        <v>79.398594316047578</v>
      </c>
    </row>
    <row r="22" spans="1:17" x14ac:dyDescent="0.25">
      <c r="A22" s="24">
        <v>89</v>
      </c>
      <c r="B22" s="25" t="s">
        <v>94</v>
      </c>
      <c r="C22" s="24">
        <v>1999</v>
      </c>
      <c r="D22" s="27" t="s">
        <v>93</v>
      </c>
      <c r="E22" s="28">
        <v>53.3</v>
      </c>
      <c r="F22" s="29">
        <f>POWER(10,(0.783497476*(LOG10(E22/153.655)*LOG10(E22/153.655))))</f>
        <v>1.464394115860373</v>
      </c>
      <c r="G22" s="54" t="s">
        <v>95</v>
      </c>
      <c r="H22" s="31">
        <v>30</v>
      </c>
      <c r="I22" s="34">
        <v>34</v>
      </c>
      <c r="J22" s="33">
        <v>40</v>
      </c>
      <c r="K22" s="31">
        <v>45</v>
      </c>
      <c r="L22" s="31">
        <v>47</v>
      </c>
      <c r="M22" s="27">
        <f>MAX(G22:I22)</f>
        <v>34</v>
      </c>
      <c r="N22" s="27">
        <f>MAX(J22:L22)</f>
        <v>47</v>
      </c>
      <c r="O22" s="34">
        <f>M22+N22</f>
        <v>81</v>
      </c>
      <c r="P22" s="27">
        <v>2</v>
      </c>
      <c r="Q22" s="35">
        <f>O22*F22</f>
        <v>118.61592338469022</v>
      </c>
    </row>
    <row r="23" spans="1:17" x14ac:dyDescent="0.25">
      <c r="A23" s="24">
        <v>47</v>
      </c>
      <c r="B23" s="25" t="s">
        <v>96</v>
      </c>
      <c r="C23" s="24">
        <v>1986</v>
      </c>
      <c r="D23" s="27" t="s">
        <v>46</v>
      </c>
      <c r="E23" s="28">
        <v>59.2</v>
      </c>
      <c r="F23" s="29">
        <f>POWER(10,(0.783497476*(LOG10(E23/153.655)*LOG10(E23/153.655))))</f>
        <v>1.3628069267661904</v>
      </c>
      <c r="G23" s="33">
        <v>51</v>
      </c>
      <c r="H23" s="55" t="s">
        <v>53</v>
      </c>
      <c r="I23" s="34">
        <v>55</v>
      </c>
      <c r="J23" s="33">
        <v>65</v>
      </c>
      <c r="K23" s="31">
        <v>68</v>
      </c>
      <c r="L23" s="31">
        <v>70</v>
      </c>
      <c r="M23" s="27">
        <f>MAX(G23:I23)</f>
        <v>55</v>
      </c>
      <c r="N23" s="27">
        <f>MAX(J23:L23)</f>
        <v>70</v>
      </c>
      <c r="O23" s="34">
        <f>M23+N23</f>
        <v>125</v>
      </c>
      <c r="P23" s="27">
        <v>1</v>
      </c>
      <c r="Q23" s="35">
        <f>O23*F23</f>
        <v>170.3508658457738</v>
      </c>
    </row>
    <row r="24" spans="1:17" x14ac:dyDescent="0.25">
      <c r="B24" s="40" t="s">
        <v>54</v>
      </c>
      <c r="C24" s="41"/>
      <c r="D24" s="42"/>
      <c r="E24" s="5" t="s">
        <v>55</v>
      </c>
      <c r="F24" s="5"/>
      <c r="G24" s="59" t="s">
        <v>97</v>
      </c>
      <c r="H24" s="41"/>
      <c r="I24" s="42"/>
      <c r="J24" s="22"/>
      <c r="K24" s="4"/>
      <c r="L24" s="4"/>
      <c r="M24" s="44" t="s">
        <v>57</v>
      </c>
      <c r="N24" s="60" t="s">
        <v>58</v>
      </c>
      <c r="P24" s="15"/>
    </row>
    <row r="25" spans="1:17" x14ac:dyDescent="0.25">
      <c r="B25" s="48"/>
      <c r="C25" s="41"/>
      <c r="D25" s="42"/>
      <c r="E25" s="17"/>
      <c r="F25" s="18"/>
      <c r="G25" s="41" t="s">
        <v>98</v>
      </c>
      <c r="H25" s="41"/>
      <c r="I25" s="43"/>
      <c r="J25" s="22"/>
      <c r="K25" s="14"/>
      <c r="L25" s="19"/>
      <c r="M25" s="44" t="s">
        <v>60</v>
      </c>
      <c r="N25" t="s">
        <v>99</v>
      </c>
      <c r="P25" s="15"/>
    </row>
    <row r="26" spans="1:17" x14ac:dyDescent="0.25">
      <c r="G26" t="s">
        <v>62</v>
      </c>
    </row>
    <row r="27" spans="1:17" x14ac:dyDescent="0.25">
      <c r="B27" t="s">
        <v>100</v>
      </c>
    </row>
    <row r="28" spans="1:17" x14ac:dyDescent="0.25">
      <c r="B28" t="s">
        <v>101</v>
      </c>
    </row>
    <row r="29" spans="1:17" x14ac:dyDescent="0.25">
      <c r="B29" t="s">
        <v>102</v>
      </c>
    </row>
    <row r="30" spans="1:17" x14ac:dyDescent="0.25">
      <c r="B30" t="s">
        <v>103</v>
      </c>
    </row>
  </sheetData>
  <mergeCells count="23">
    <mergeCell ref="E24:F24"/>
    <mergeCell ref="K24:L24"/>
    <mergeCell ref="A5:Q5"/>
    <mergeCell ref="A8:Q8"/>
    <mergeCell ref="A11:Q11"/>
    <mergeCell ref="A15:Q15"/>
    <mergeCell ref="A20:Q20"/>
    <mergeCell ref="A2:F2"/>
    <mergeCell ref="G2:L2"/>
    <mergeCell ref="M2:Q2"/>
    <mergeCell ref="A3:A4"/>
    <mergeCell ref="B3:B4"/>
    <mergeCell ref="C3:C4"/>
    <mergeCell ref="D3:D4"/>
    <mergeCell ref="E3:E4"/>
    <mergeCell ref="F3:F4"/>
    <mergeCell ref="G3:I3"/>
    <mergeCell ref="J3:L3"/>
    <mergeCell ref="M3:M4"/>
    <mergeCell ref="N3:N4"/>
    <mergeCell ref="O3:O4"/>
    <mergeCell ref="P3:P4"/>
    <mergeCell ref="Q3:Q4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opLeftCell="C9" zoomScale="120" zoomScaleNormal="120" workbookViewId="0">
      <selection activeCell="M25" sqref="M25"/>
    </sheetView>
  </sheetViews>
  <sheetFormatPr defaultRowHeight="13.2" x14ac:dyDescent="0.25"/>
  <cols>
    <col min="1" max="1" width="4.77734375" customWidth="1"/>
    <col min="2" max="2" width="16.88671875" customWidth="1"/>
    <col min="3" max="6" width="11.5546875"/>
    <col min="7" max="9" width="6.77734375" customWidth="1"/>
    <col min="10" max="10" width="6.6640625" customWidth="1"/>
    <col min="11" max="11" width="6.77734375" customWidth="1"/>
    <col min="12" max="12" width="6.6640625" customWidth="1"/>
    <col min="13" max="1025" width="11.5546875"/>
  </cols>
  <sheetData>
    <row r="1" spans="1:17" x14ac:dyDescent="0.25">
      <c r="A1" s="48"/>
      <c r="B1" s="39"/>
      <c r="C1" s="39"/>
      <c r="D1" s="45"/>
      <c r="E1" s="61"/>
      <c r="F1" s="62"/>
      <c r="G1" s="48"/>
      <c r="H1" s="44"/>
      <c r="I1" s="46" t="s">
        <v>104</v>
      </c>
      <c r="J1" s="50"/>
      <c r="K1" s="44"/>
      <c r="L1" s="44"/>
      <c r="M1" s="45"/>
      <c r="N1" s="45"/>
      <c r="O1" s="46"/>
      <c r="P1" s="46"/>
      <c r="Q1" s="47"/>
    </row>
    <row r="2" spans="1:17" x14ac:dyDescent="0.25">
      <c r="A2" s="13" t="s">
        <v>3</v>
      </c>
      <c r="B2" s="13"/>
      <c r="C2" s="13"/>
      <c r="D2" s="13"/>
      <c r="E2" s="13"/>
      <c r="F2" s="13"/>
      <c r="G2" s="13" t="s">
        <v>4</v>
      </c>
      <c r="H2" s="13"/>
      <c r="I2" s="13"/>
      <c r="J2" s="13"/>
      <c r="K2" s="13"/>
      <c r="L2" s="13"/>
      <c r="M2" s="13" t="s">
        <v>5</v>
      </c>
      <c r="N2" s="13"/>
      <c r="O2" s="13"/>
      <c r="P2" s="13"/>
      <c r="Q2" s="13"/>
    </row>
    <row r="3" spans="1:17" ht="12.75" customHeight="1" x14ac:dyDescent="0.25">
      <c r="A3" s="12" t="s">
        <v>6</v>
      </c>
      <c r="B3" s="12" t="s">
        <v>7</v>
      </c>
      <c r="C3" s="12" t="s">
        <v>8</v>
      </c>
      <c r="D3" s="12" t="s">
        <v>9</v>
      </c>
      <c r="E3" s="11" t="s">
        <v>10</v>
      </c>
      <c r="F3" s="10" t="s">
        <v>11</v>
      </c>
      <c r="G3" s="9" t="s">
        <v>12</v>
      </c>
      <c r="H3" s="9"/>
      <c r="I3" s="9"/>
      <c r="J3" s="9" t="s">
        <v>13</v>
      </c>
      <c r="K3" s="9"/>
      <c r="L3" s="9"/>
      <c r="M3" s="9" t="s">
        <v>14</v>
      </c>
      <c r="N3" s="9" t="s">
        <v>15</v>
      </c>
      <c r="O3" s="9" t="s">
        <v>16</v>
      </c>
      <c r="P3" s="8" t="s">
        <v>17</v>
      </c>
      <c r="Q3" s="7" t="s">
        <v>18</v>
      </c>
    </row>
    <row r="4" spans="1:17" x14ac:dyDescent="0.25">
      <c r="A4" s="12"/>
      <c r="B4" s="12"/>
      <c r="C4" s="12"/>
      <c r="D4" s="12"/>
      <c r="E4" s="11"/>
      <c r="F4" s="10"/>
      <c r="G4" s="23">
        <v>1</v>
      </c>
      <c r="H4" s="23">
        <v>2</v>
      </c>
      <c r="I4" s="23">
        <v>3</v>
      </c>
      <c r="J4" s="23">
        <v>1</v>
      </c>
      <c r="K4" s="23">
        <v>2</v>
      </c>
      <c r="L4" s="23">
        <v>3</v>
      </c>
      <c r="M4" s="9"/>
      <c r="N4" s="9"/>
      <c r="O4" s="9"/>
      <c r="P4" s="8"/>
      <c r="Q4" s="7"/>
    </row>
    <row r="5" spans="1:17" x14ac:dyDescent="0.25">
      <c r="A5" s="1" t="s">
        <v>105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4">
        <v>3</v>
      </c>
      <c r="B6" s="25" t="s">
        <v>106</v>
      </c>
      <c r="C6" s="24">
        <v>2007</v>
      </c>
      <c r="D6" s="27" t="s">
        <v>36</v>
      </c>
      <c r="E6" s="28">
        <v>53.1</v>
      </c>
      <c r="F6" s="29">
        <f t="shared" ref="F6:F16" si="0">POWER(10,(0.75194503*(LOG10(E6/175.508)*LOG10(E6/175.508))))</f>
        <v>1.5947869384701743</v>
      </c>
      <c r="G6" s="33">
        <v>20</v>
      </c>
      <c r="H6" s="31">
        <v>22</v>
      </c>
      <c r="I6" s="34">
        <v>24</v>
      </c>
      <c r="J6" s="33">
        <v>30</v>
      </c>
      <c r="K6" s="31">
        <v>33</v>
      </c>
      <c r="L6" s="31">
        <v>35</v>
      </c>
      <c r="M6" s="27">
        <f t="shared" ref="M6:M16" si="1">MAX(G6:I6)</f>
        <v>24</v>
      </c>
      <c r="N6" s="27">
        <f t="shared" ref="N6:N16" si="2">MAX(J6:L6)</f>
        <v>35</v>
      </c>
      <c r="O6" s="34">
        <f t="shared" ref="O6:O16" si="3">M6+N6</f>
        <v>59</v>
      </c>
      <c r="P6" s="27">
        <v>11</v>
      </c>
      <c r="Q6" s="35">
        <f t="shared" ref="Q6:Q16" si="4">O6*F6</f>
        <v>94.092429369740287</v>
      </c>
    </row>
    <row r="7" spans="1:17" x14ac:dyDescent="0.25">
      <c r="A7" s="24">
        <v>44</v>
      </c>
      <c r="B7" s="25" t="s">
        <v>107</v>
      </c>
      <c r="C7" s="24">
        <v>2006</v>
      </c>
      <c r="D7" s="27" t="s">
        <v>31</v>
      </c>
      <c r="E7" s="28">
        <v>57.2</v>
      </c>
      <c r="F7" s="29">
        <f t="shared" si="0"/>
        <v>1.5075282854256145</v>
      </c>
      <c r="G7" s="33">
        <v>30</v>
      </c>
      <c r="H7" s="31">
        <v>34</v>
      </c>
      <c r="I7" s="34">
        <v>36</v>
      </c>
      <c r="J7" s="33">
        <v>42</v>
      </c>
      <c r="K7" s="31">
        <v>46</v>
      </c>
      <c r="L7" s="31">
        <v>49</v>
      </c>
      <c r="M7" s="27">
        <f t="shared" si="1"/>
        <v>36</v>
      </c>
      <c r="N7" s="27">
        <f t="shared" si="2"/>
        <v>49</v>
      </c>
      <c r="O7" s="34">
        <f t="shared" si="3"/>
        <v>85</v>
      </c>
      <c r="P7" s="27">
        <v>8</v>
      </c>
      <c r="Q7" s="35">
        <f t="shared" si="4"/>
        <v>128.13990426117724</v>
      </c>
    </row>
    <row r="8" spans="1:17" x14ac:dyDescent="0.25">
      <c r="A8" s="24">
        <v>36</v>
      </c>
      <c r="B8" s="25" t="s">
        <v>108</v>
      </c>
      <c r="C8" s="24">
        <v>2007</v>
      </c>
      <c r="D8" s="27" t="s">
        <v>52</v>
      </c>
      <c r="E8" s="28">
        <v>44.4</v>
      </c>
      <c r="F8" s="29">
        <f t="shared" si="0"/>
        <v>1.8532018350804156</v>
      </c>
      <c r="G8" s="33">
        <v>34</v>
      </c>
      <c r="H8" s="31">
        <v>36</v>
      </c>
      <c r="I8" s="34">
        <v>38</v>
      </c>
      <c r="J8" s="33">
        <v>40</v>
      </c>
      <c r="K8" s="31">
        <v>43</v>
      </c>
      <c r="L8" s="55" t="s">
        <v>109</v>
      </c>
      <c r="M8" s="27">
        <f t="shared" si="1"/>
        <v>38</v>
      </c>
      <c r="N8" s="27">
        <f t="shared" si="2"/>
        <v>43</v>
      </c>
      <c r="O8" s="34">
        <f t="shared" si="3"/>
        <v>81</v>
      </c>
      <c r="P8" s="27">
        <v>5</v>
      </c>
      <c r="Q8" s="35">
        <f t="shared" si="4"/>
        <v>150.10934864151366</v>
      </c>
    </row>
    <row r="9" spans="1:17" x14ac:dyDescent="0.25">
      <c r="A9" s="24">
        <v>7</v>
      </c>
      <c r="B9" s="25" t="s">
        <v>110</v>
      </c>
      <c r="C9" s="24">
        <v>2007</v>
      </c>
      <c r="D9" s="27" t="s">
        <v>36</v>
      </c>
      <c r="E9" s="28">
        <v>61.1</v>
      </c>
      <c r="F9" s="29">
        <f t="shared" si="0"/>
        <v>1.4384910784560256</v>
      </c>
      <c r="G9" s="33">
        <v>35</v>
      </c>
      <c r="H9" s="31">
        <v>38</v>
      </c>
      <c r="I9" s="53" t="s">
        <v>111</v>
      </c>
      <c r="J9" s="33">
        <v>45</v>
      </c>
      <c r="K9" s="31">
        <v>48</v>
      </c>
      <c r="L9" s="55" t="s">
        <v>112</v>
      </c>
      <c r="M9" s="27">
        <f t="shared" si="1"/>
        <v>38</v>
      </c>
      <c r="N9" s="27">
        <f t="shared" si="2"/>
        <v>48</v>
      </c>
      <c r="O9" s="34">
        <f t="shared" si="3"/>
        <v>86</v>
      </c>
      <c r="P9" s="27">
        <v>9</v>
      </c>
      <c r="Q9" s="35">
        <f t="shared" si="4"/>
        <v>123.7102327472182</v>
      </c>
    </row>
    <row r="10" spans="1:17" x14ac:dyDescent="0.25">
      <c r="A10" s="24">
        <v>51</v>
      </c>
      <c r="B10" s="25" t="s">
        <v>113</v>
      </c>
      <c r="C10" s="26">
        <v>39173</v>
      </c>
      <c r="D10" s="27" t="s">
        <v>21</v>
      </c>
      <c r="E10" s="28">
        <v>50.3</v>
      </c>
      <c r="F10" s="29">
        <f t="shared" si="0"/>
        <v>1.6652864107783063</v>
      </c>
      <c r="G10" s="54" t="s">
        <v>79</v>
      </c>
      <c r="H10" s="31">
        <v>37</v>
      </c>
      <c r="I10" s="53" t="s">
        <v>111</v>
      </c>
      <c r="J10" s="33">
        <v>43</v>
      </c>
      <c r="K10" s="31">
        <v>47</v>
      </c>
      <c r="L10" s="31">
        <v>50</v>
      </c>
      <c r="M10" s="27">
        <f t="shared" si="1"/>
        <v>37</v>
      </c>
      <c r="N10" s="27">
        <f t="shared" si="2"/>
        <v>50</v>
      </c>
      <c r="O10" s="34">
        <f t="shared" si="3"/>
        <v>87</v>
      </c>
      <c r="P10" s="27">
        <v>6</v>
      </c>
      <c r="Q10" s="35">
        <f t="shared" si="4"/>
        <v>144.87991773771265</v>
      </c>
    </row>
    <row r="11" spans="1:17" x14ac:dyDescent="0.25">
      <c r="A11" s="24">
        <v>92</v>
      </c>
      <c r="B11" s="25" t="s">
        <v>114</v>
      </c>
      <c r="C11" s="24">
        <v>2007</v>
      </c>
      <c r="D11" s="27" t="s">
        <v>36</v>
      </c>
      <c r="E11" s="28">
        <v>58.5</v>
      </c>
      <c r="F11" s="29">
        <f t="shared" si="0"/>
        <v>1.483168521567181</v>
      </c>
      <c r="G11" s="33">
        <v>40</v>
      </c>
      <c r="H11" s="31">
        <v>42</v>
      </c>
      <c r="I11" s="53" t="s">
        <v>115</v>
      </c>
      <c r="J11" s="33">
        <v>48</v>
      </c>
      <c r="K11" s="31">
        <v>51</v>
      </c>
      <c r="L11" s="55" t="s">
        <v>116</v>
      </c>
      <c r="M11" s="27">
        <f t="shared" si="1"/>
        <v>42</v>
      </c>
      <c r="N11" s="27">
        <f t="shared" si="2"/>
        <v>51</v>
      </c>
      <c r="O11" s="34">
        <f t="shared" si="3"/>
        <v>93</v>
      </c>
      <c r="P11" s="27">
        <v>7</v>
      </c>
      <c r="Q11" s="35">
        <f t="shared" si="4"/>
        <v>137.93467250574784</v>
      </c>
    </row>
    <row r="12" spans="1:17" x14ac:dyDescent="0.25">
      <c r="A12" s="24">
        <v>83</v>
      </c>
      <c r="B12" s="25" t="s">
        <v>117</v>
      </c>
      <c r="C12" s="24">
        <v>2006</v>
      </c>
      <c r="D12" s="27" t="s">
        <v>36</v>
      </c>
      <c r="E12" s="28">
        <v>92.3</v>
      </c>
      <c r="F12" s="29">
        <f t="shared" si="0"/>
        <v>1.1443848802698737</v>
      </c>
      <c r="G12" s="33">
        <v>40</v>
      </c>
      <c r="H12" s="31">
        <v>43</v>
      </c>
      <c r="I12" s="53" t="s">
        <v>109</v>
      </c>
      <c r="J12" s="33">
        <v>55</v>
      </c>
      <c r="K12" s="31">
        <v>60</v>
      </c>
      <c r="L12" s="31">
        <v>62</v>
      </c>
      <c r="M12" s="27">
        <f t="shared" si="1"/>
        <v>43</v>
      </c>
      <c r="N12" s="27">
        <f t="shared" si="2"/>
        <v>62</v>
      </c>
      <c r="O12" s="34">
        <f t="shared" si="3"/>
        <v>105</v>
      </c>
      <c r="P12" s="27">
        <v>10</v>
      </c>
      <c r="Q12" s="35">
        <f t="shared" si="4"/>
        <v>120.16041242833674</v>
      </c>
    </row>
    <row r="13" spans="1:17" x14ac:dyDescent="0.25">
      <c r="A13" s="24">
        <v>49</v>
      </c>
      <c r="B13" s="25" t="s">
        <v>118</v>
      </c>
      <c r="C13" s="24">
        <v>2007</v>
      </c>
      <c r="D13" s="27" t="s">
        <v>24</v>
      </c>
      <c r="E13" s="28">
        <v>60.9</v>
      </c>
      <c r="F13" s="29">
        <f t="shared" si="0"/>
        <v>1.4417501764193683</v>
      </c>
      <c r="G13" s="33">
        <v>50</v>
      </c>
      <c r="H13" s="31">
        <v>52</v>
      </c>
      <c r="I13" s="53" t="s">
        <v>119</v>
      </c>
      <c r="J13" s="33">
        <v>60</v>
      </c>
      <c r="K13" s="31">
        <v>63</v>
      </c>
      <c r="L13" s="31">
        <v>65</v>
      </c>
      <c r="M13" s="27">
        <f t="shared" si="1"/>
        <v>52</v>
      </c>
      <c r="N13" s="27">
        <f t="shared" si="2"/>
        <v>65</v>
      </c>
      <c r="O13" s="34">
        <f t="shared" si="3"/>
        <v>117</v>
      </c>
      <c r="P13" s="27">
        <v>3</v>
      </c>
      <c r="Q13" s="35">
        <f t="shared" si="4"/>
        <v>168.68477064106608</v>
      </c>
    </row>
    <row r="14" spans="1:17" x14ac:dyDescent="0.25">
      <c r="A14" s="24">
        <v>63</v>
      </c>
      <c r="B14" s="25" t="s">
        <v>120</v>
      </c>
      <c r="C14" s="24">
        <v>2007</v>
      </c>
      <c r="D14" s="27" t="s">
        <v>52</v>
      </c>
      <c r="E14" s="28">
        <v>69</v>
      </c>
      <c r="F14" s="29">
        <f t="shared" si="0"/>
        <v>1.3292623209708812</v>
      </c>
      <c r="G14" s="33">
        <v>60</v>
      </c>
      <c r="H14" s="31">
        <v>62</v>
      </c>
      <c r="I14" s="53" t="s">
        <v>121</v>
      </c>
      <c r="J14" s="54" t="s">
        <v>122</v>
      </c>
      <c r="K14" s="31">
        <v>74</v>
      </c>
      <c r="L14" s="55" t="s">
        <v>123</v>
      </c>
      <c r="M14" s="27">
        <f t="shared" si="1"/>
        <v>62</v>
      </c>
      <c r="N14" s="27">
        <f t="shared" si="2"/>
        <v>74</v>
      </c>
      <c r="O14" s="34">
        <f t="shared" si="3"/>
        <v>136</v>
      </c>
      <c r="P14" s="27">
        <v>2</v>
      </c>
      <c r="Q14" s="35">
        <f t="shared" si="4"/>
        <v>180.77967565203983</v>
      </c>
    </row>
    <row r="15" spans="1:17" x14ac:dyDescent="0.25">
      <c r="A15" s="24">
        <v>6</v>
      </c>
      <c r="B15" s="25" t="s">
        <v>124</v>
      </c>
      <c r="C15" s="26">
        <v>38871</v>
      </c>
      <c r="D15" s="27" t="s">
        <v>21</v>
      </c>
      <c r="E15" s="28">
        <v>77.5</v>
      </c>
      <c r="F15" s="29">
        <f t="shared" si="0"/>
        <v>1.2438308314004318</v>
      </c>
      <c r="G15" s="33">
        <v>70</v>
      </c>
      <c r="H15" s="31">
        <v>75</v>
      </c>
      <c r="I15" s="34">
        <v>80</v>
      </c>
      <c r="J15" s="33">
        <v>85</v>
      </c>
      <c r="K15" s="31">
        <v>90</v>
      </c>
      <c r="L15" s="31">
        <v>97</v>
      </c>
      <c r="M15" s="27">
        <f t="shared" si="1"/>
        <v>80</v>
      </c>
      <c r="N15" s="27">
        <f t="shared" si="2"/>
        <v>97</v>
      </c>
      <c r="O15" s="34">
        <f t="shared" si="3"/>
        <v>177</v>
      </c>
      <c r="P15" s="27">
        <v>1</v>
      </c>
      <c r="Q15" s="35">
        <f t="shared" si="4"/>
        <v>220.15805715787644</v>
      </c>
    </row>
    <row r="16" spans="1:17" x14ac:dyDescent="0.25">
      <c r="A16" s="24">
        <v>55</v>
      </c>
      <c r="B16" s="25" t="s">
        <v>45</v>
      </c>
      <c r="C16" s="24">
        <v>2007</v>
      </c>
      <c r="D16" s="27" t="s">
        <v>46</v>
      </c>
      <c r="E16" s="28">
        <v>37.85</v>
      </c>
      <c r="F16" s="29">
        <f t="shared" si="0"/>
        <v>2.1565581387275068</v>
      </c>
      <c r="G16" s="33">
        <v>28</v>
      </c>
      <c r="H16" s="31">
        <v>30</v>
      </c>
      <c r="I16" s="53" t="s">
        <v>40</v>
      </c>
      <c r="J16" s="33">
        <v>38</v>
      </c>
      <c r="K16" s="31">
        <v>40</v>
      </c>
      <c r="L16" s="55" t="s">
        <v>47</v>
      </c>
      <c r="M16" s="27">
        <f t="shared" si="1"/>
        <v>30</v>
      </c>
      <c r="N16" s="27">
        <f t="shared" si="2"/>
        <v>40</v>
      </c>
      <c r="O16" s="34">
        <f t="shared" si="3"/>
        <v>70</v>
      </c>
      <c r="P16" s="27">
        <v>4</v>
      </c>
      <c r="Q16" s="35">
        <f t="shared" si="4"/>
        <v>150.95906971092546</v>
      </c>
    </row>
    <row r="17" spans="2:14" x14ac:dyDescent="0.25">
      <c r="B17" s="40" t="s">
        <v>54</v>
      </c>
      <c r="C17" s="41"/>
      <c r="D17" s="42"/>
      <c r="E17" s="5" t="s">
        <v>55</v>
      </c>
      <c r="F17" s="5"/>
      <c r="G17" s="41" t="s">
        <v>97</v>
      </c>
      <c r="H17" s="41"/>
      <c r="I17" s="43"/>
      <c r="J17" s="22"/>
      <c r="K17" s="4"/>
      <c r="L17" s="4"/>
      <c r="M17" s="44" t="s">
        <v>57</v>
      </c>
      <c r="N17" t="s">
        <v>58</v>
      </c>
    </row>
    <row r="18" spans="2:14" x14ac:dyDescent="0.25">
      <c r="B18" s="48"/>
      <c r="C18" s="41"/>
      <c r="D18" s="42"/>
      <c r="E18" s="17"/>
      <c r="F18" s="18"/>
      <c r="G18" s="41" t="s">
        <v>59</v>
      </c>
      <c r="H18" s="41"/>
      <c r="I18" s="43"/>
      <c r="J18" s="22"/>
      <c r="K18" s="14"/>
      <c r="L18" s="19"/>
      <c r="M18" s="44" t="s">
        <v>60</v>
      </c>
      <c r="N18" t="s">
        <v>61</v>
      </c>
    </row>
    <row r="19" spans="2:14" x14ac:dyDescent="0.25">
      <c r="G19" t="s">
        <v>62</v>
      </c>
    </row>
  </sheetData>
  <mergeCells count="19">
    <mergeCell ref="A5:Q5"/>
    <mergeCell ref="E17:F17"/>
    <mergeCell ref="K17:L17"/>
    <mergeCell ref="A2:F2"/>
    <mergeCell ref="G2:L2"/>
    <mergeCell ref="M2:Q2"/>
    <mergeCell ref="A3:A4"/>
    <mergeCell ref="B3:B4"/>
    <mergeCell ref="C3:C4"/>
    <mergeCell ref="D3:D4"/>
    <mergeCell ref="E3:E4"/>
    <mergeCell ref="F3:F4"/>
    <mergeCell ref="G3:I3"/>
    <mergeCell ref="J3:L3"/>
    <mergeCell ref="M3:M4"/>
    <mergeCell ref="N3:N4"/>
    <mergeCell ref="O3:O4"/>
    <mergeCell ref="P3:P4"/>
    <mergeCell ref="Q3:Q4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"/>
  <sheetViews>
    <sheetView topLeftCell="C7" zoomScale="120" zoomScaleNormal="120" workbookViewId="0">
      <selection activeCell="P15" sqref="P15"/>
    </sheetView>
  </sheetViews>
  <sheetFormatPr defaultRowHeight="13.2" x14ac:dyDescent="0.25"/>
  <cols>
    <col min="1" max="1" width="3.6640625" customWidth="1"/>
    <col min="2" max="2" width="18.33203125" customWidth="1"/>
    <col min="3" max="6" width="11.5546875"/>
    <col min="7" max="8" width="6.6640625" customWidth="1"/>
    <col min="9" max="9" width="6.77734375" customWidth="1"/>
    <col min="10" max="10" width="6.6640625" customWidth="1"/>
    <col min="11" max="11" width="6.77734375" customWidth="1"/>
    <col min="12" max="12" width="6.6640625" customWidth="1"/>
    <col min="13" max="1025" width="11.5546875"/>
  </cols>
  <sheetData>
    <row r="1" spans="1:17" x14ac:dyDescent="0.25">
      <c r="A1" s="48"/>
      <c r="B1" s="63"/>
      <c r="C1" s="39"/>
      <c r="D1" s="45"/>
      <c r="E1" s="61"/>
      <c r="F1" s="62"/>
      <c r="G1" s="48"/>
      <c r="H1" s="44"/>
      <c r="I1" s="45"/>
      <c r="J1" s="50"/>
      <c r="K1" s="64" t="s">
        <v>125</v>
      </c>
      <c r="L1" s="44"/>
      <c r="M1" s="45"/>
      <c r="N1" s="45"/>
      <c r="O1" s="65"/>
      <c r="P1" s="46"/>
      <c r="Q1" s="47"/>
    </row>
    <row r="2" spans="1:17" x14ac:dyDescent="0.25">
      <c r="A2" s="13" t="s">
        <v>3</v>
      </c>
      <c r="B2" s="13"/>
      <c r="C2" s="13"/>
      <c r="D2" s="13"/>
      <c r="E2" s="13"/>
      <c r="F2" s="13"/>
      <c r="G2" s="13" t="s">
        <v>4</v>
      </c>
      <c r="H2" s="13"/>
      <c r="I2" s="13"/>
      <c r="J2" s="13"/>
      <c r="K2" s="13"/>
      <c r="L2" s="13"/>
      <c r="M2" s="13" t="s">
        <v>5</v>
      </c>
      <c r="N2" s="13"/>
      <c r="O2" s="13"/>
      <c r="P2" s="13"/>
      <c r="Q2" s="13"/>
    </row>
    <row r="3" spans="1:17" ht="12.75" customHeight="1" x14ac:dyDescent="0.25">
      <c r="A3" s="12" t="s">
        <v>6</v>
      </c>
      <c r="B3" s="12" t="s">
        <v>7</v>
      </c>
      <c r="C3" s="12" t="s">
        <v>8</v>
      </c>
      <c r="D3" s="12" t="s">
        <v>9</v>
      </c>
      <c r="E3" s="11" t="s">
        <v>10</v>
      </c>
      <c r="F3" s="10" t="s">
        <v>11</v>
      </c>
      <c r="G3" s="9" t="s">
        <v>12</v>
      </c>
      <c r="H3" s="9"/>
      <c r="I3" s="9"/>
      <c r="J3" s="9" t="s">
        <v>13</v>
      </c>
      <c r="K3" s="9"/>
      <c r="L3" s="9"/>
      <c r="M3" s="9" t="s">
        <v>14</v>
      </c>
      <c r="N3" s="9" t="s">
        <v>15</v>
      </c>
      <c r="O3" s="9" t="s">
        <v>16</v>
      </c>
      <c r="P3" s="8" t="s">
        <v>17</v>
      </c>
      <c r="Q3" s="7" t="s">
        <v>18</v>
      </c>
    </row>
    <row r="4" spans="1:17" x14ac:dyDescent="0.25">
      <c r="A4" s="12"/>
      <c r="B4" s="12"/>
      <c r="C4" s="12"/>
      <c r="D4" s="12"/>
      <c r="E4" s="11"/>
      <c r="F4" s="10"/>
      <c r="G4" s="23">
        <v>1</v>
      </c>
      <c r="H4" s="23">
        <v>2</v>
      </c>
      <c r="I4" s="23">
        <v>3</v>
      </c>
      <c r="J4" s="23">
        <v>1</v>
      </c>
      <c r="K4" s="23">
        <v>2</v>
      </c>
      <c r="L4" s="23">
        <v>3</v>
      </c>
      <c r="M4" s="9"/>
      <c r="N4" s="9"/>
      <c r="O4" s="9"/>
      <c r="P4" s="8"/>
      <c r="Q4" s="7"/>
    </row>
    <row r="5" spans="1:17" x14ac:dyDescent="0.25">
      <c r="A5" s="1" t="s">
        <v>126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24">
        <v>48</v>
      </c>
      <c r="B6" s="25" t="s">
        <v>127</v>
      </c>
      <c r="C6" s="24">
        <v>2005</v>
      </c>
      <c r="D6" s="27" t="s">
        <v>24</v>
      </c>
      <c r="E6" s="28">
        <v>57.8</v>
      </c>
      <c r="F6" s="29">
        <f t="shared" ref="F6:F13" si="0">POWER(10,(0.75194503*(LOG10(E6/175.508)*LOG10(E6/175.508))))</f>
        <v>1.4961065200371639</v>
      </c>
      <c r="G6" s="33">
        <v>30</v>
      </c>
      <c r="H6" s="55" t="s">
        <v>41</v>
      </c>
      <c r="I6" s="34">
        <v>33</v>
      </c>
      <c r="J6" s="54" t="s">
        <v>111</v>
      </c>
      <c r="K6" s="55" t="s">
        <v>111</v>
      </c>
      <c r="L6" s="55" t="s">
        <v>111</v>
      </c>
      <c r="M6" s="27">
        <f t="shared" ref="M6:M13" si="1">MAX(G6:I6)</f>
        <v>33</v>
      </c>
      <c r="N6" s="27">
        <f t="shared" ref="N6:N13" si="2">MAX(J6:L6)</f>
        <v>0</v>
      </c>
      <c r="O6" s="34">
        <f t="shared" ref="O6:O13" si="3">M6+N6</f>
        <v>33</v>
      </c>
      <c r="P6" s="27">
        <v>8</v>
      </c>
      <c r="Q6" s="35">
        <f t="shared" ref="Q6:Q13" si="4">O6*F6</f>
        <v>49.371515161226412</v>
      </c>
    </row>
    <row r="7" spans="1:17" x14ac:dyDescent="0.25">
      <c r="A7" s="24">
        <v>52</v>
      </c>
      <c r="B7" s="25" t="s">
        <v>128</v>
      </c>
      <c r="C7" s="24">
        <v>2005</v>
      </c>
      <c r="D7" s="27" t="s">
        <v>31</v>
      </c>
      <c r="E7" s="28">
        <v>69.099999999999994</v>
      </c>
      <c r="F7" s="29">
        <f t="shared" si="0"/>
        <v>1.3280899377895181</v>
      </c>
      <c r="G7" s="33">
        <v>40</v>
      </c>
      <c r="H7" s="31">
        <v>45</v>
      </c>
      <c r="I7" s="53" t="s">
        <v>129</v>
      </c>
      <c r="J7" s="33">
        <v>53</v>
      </c>
      <c r="K7" s="31">
        <v>57</v>
      </c>
      <c r="L7" s="31">
        <v>58</v>
      </c>
      <c r="M7" s="27">
        <f t="shared" si="1"/>
        <v>45</v>
      </c>
      <c r="N7" s="27">
        <f t="shared" si="2"/>
        <v>58</v>
      </c>
      <c r="O7" s="34">
        <f t="shared" si="3"/>
        <v>103</v>
      </c>
      <c r="P7" s="27">
        <v>7</v>
      </c>
      <c r="Q7" s="35">
        <f t="shared" si="4"/>
        <v>136.79326359232036</v>
      </c>
    </row>
    <row r="8" spans="1:17" x14ac:dyDescent="0.25">
      <c r="A8" s="24">
        <v>87</v>
      </c>
      <c r="B8" s="25" t="s">
        <v>130</v>
      </c>
      <c r="C8" s="24">
        <v>2004</v>
      </c>
      <c r="D8" s="27" t="s">
        <v>131</v>
      </c>
      <c r="E8" s="28">
        <v>75.650000000000006</v>
      </c>
      <c r="F8" s="29">
        <f t="shared" si="0"/>
        <v>1.2602187017285789</v>
      </c>
      <c r="G8" s="33">
        <v>43</v>
      </c>
      <c r="H8" s="31">
        <v>47</v>
      </c>
      <c r="I8" s="34">
        <v>50</v>
      </c>
      <c r="J8" s="33">
        <v>55</v>
      </c>
      <c r="K8" s="31">
        <v>60</v>
      </c>
      <c r="L8" s="31">
        <v>65</v>
      </c>
      <c r="M8" s="27">
        <f t="shared" si="1"/>
        <v>50</v>
      </c>
      <c r="N8" s="27">
        <f t="shared" si="2"/>
        <v>65</v>
      </c>
      <c r="O8" s="34">
        <f t="shared" si="3"/>
        <v>115</v>
      </c>
      <c r="P8" s="27">
        <v>5</v>
      </c>
      <c r="Q8" s="35">
        <f t="shared" si="4"/>
        <v>144.92515069878658</v>
      </c>
    </row>
    <row r="9" spans="1:17" x14ac:dyDescent="0.25">
      <c r="A9" s="24">
        <v>42</v>
      </c>
      <c r="B9" s="25" t="s">
        <v>132</v>
      </c>
      <c r="C9" s="24">
        <v>2004</v>
      </c>
      <c r="D9" s="27" t="s">
        <v>131</v>
      </c>
      <c r="E9" s="28">
        <v>83.15</v>
      </c>
      <c r="F9" s="29">
        <f t="shared" si="0"/>
        <v>1.1999084671273688</v>
      </c>
      <c r="G9" s="33">
        <v>45</v>
      </c>
      <c r="H9" s="31">
        <v>50</v>
      </c>
      <c r="I9" s="34">
        <v>53</v>
      </c>
      <c r="J9" s="33">
        <v>55</v>
      </c>
      <c r="K9" s="31">
        <v>60</v>
      </c>
      <c r="L9" s="31">
        <v>65</v>
      </c>
      <c r="M9" s="27">
        <f t="shared" si="1"/>
        <v>53</v>
      </c>
      <c r="N9" s="27">
        <f t="shared" si="2"/>
        <v>65</v>
      </c>
      <c r="O9" s="34">
        <f t="shared" si="3"/>
        <v>118</v>
      </c>
      <c r="P9" s="27">
        <v>6</v>
      </c>
      <c r="Q9" s="35">
        <f t="shared" si="4"/>
        <v>141.58919912102951</v>
      </c>
    </row>
    <row r="10" spans="1:17" x14ac:dyDescent="0.25">
      <c r="A10" s="24">
        <v>98</v>
      </c>
      <c r="B10" s="25" t="s">
        <v>133</v>
      </c>
      <c r="C10" s="24">
        <v>2005</v>
      </c>
      <c r="D10" s="27" t="s">
        <v>46</v>
      </c>
      <c r="E10" s="28">
        <v>55.95</v>
      </c>
      <c r="F10" s="29">
        <f t="shared" si="0"/>
        <v>1.5323617102428482</v>
      </c>
      <c r="G10" s="33">
        <v>45</v>
      </c>
      <c r="H10" s="31">
        <v>48</v>
      </c>
      <c r="I10" s="53" t="s">
        <v>112</v>
      </c>
      <c r="J10" s="33">
        <v>60</v>
      </c>
      <c r="K10" s="55" t="s">
        <v>134</v>
      </c>
      <c r="L10" s="55" t="s">
        <v>134</v>
      </c>
      <c r="M10" s="27">
        <f t="shared" si="1"/>
        <v>48</v>
      </c>
      <c r="N10" s="27">
        <f t="shared" si="2"/>
        <v>60</v>
      </c>
      <c r="O10" s="34">
        <f t="shared" si="3"/>
        <v>108</v>
      </c>
      <c r="P10" s="27">
        <v>3</v>
      </c>
      <c r="Q10" s="35">
        <f t="shared" si="4"/>
        <v>165.49506470622759</v>
      </c>
    </row>
    <row r="11" spans="1:17" x14ac:dyDescent="0.25">
      <c r="A11" s="24">
        <v>18</v>
      </c>
      <c r="B11" s="25" t="s">
        <v>135</v>
      </c>
      <c r="C11" s="24">
        <v>2004</v>
      </c>
      <c r="D11" s="27" t="s">
        <v>46</v>
      </c>
      <c r="E11" s="28">
        <v>75.75</v>
      </c>
      <c r="F11" s="29">
        <f t="shared" si="0"/>
        <v>1.2593047131427193</v>
      </c>
      <c r="G11" s="33">
        <v>48</v>
      </c>
      <c r="H11" s="31">
        <v>51</v>
      </c>
      <c r="I11" s="34">
        <v>53</v>
      </c>
      <c r="J11" s="33">
        <v>58</v>
      </c>
      <c r="K11" s="31">
        <v>61</v>
      </c>
      <c r="L11" s="31">
        <v>64</v>
      </c>
      <c r="M11" s="27">
        <f t="shared" si="1"/>
        <v>53</v>
      </c>
      <c r="N11" s="27">
        <f t="shared" si="2"/>
        <v>64</v>
      </c>
      <c r="O11" s="34">
        <f t="shared" si="3"/>
        <v>117</v>
      </c>
      <c r="P11" s="27">
        <v>4</v>
      </c>
      <c r="Q11" s="35">
        <f t="shared" si="4"/>
        <v>147.33865143769816</v>
      </c>
    </row>
    <row r="12" spans="1:17" x14ac:dyDescent="0.25">
      <c r="A12" s="24">
        <v>15</v>
      </c>
      <c r="B12" s="25" t="s">
        <v>136</v>
      </c>
      <c r="C12" s="24">
        <v>2004</v>
      </c>
      <c r="D12" s="27" t="s">
        <v>46</v>
      </c>
      <c r="E12" s="28">
        <v>67.25</v>
      </c>
      <c r="F12" s="29">
        <f t="shared" si="0"/>
        <v>1.3505390332822285</v>
      </c>
      <c r="G12" s="33">
        <v>55</v>
      </c>
      <c r="H12" s="31">
        <v>59</v>
      </c>
      <c r="I12" s="53" t="s">
        <v>137</v>
      </c>
      <c r="J12" s="33">
        <v>65</v>
      </c>
      <c r="K12" s="31">
        <v>70</v>
      </c>
      <c r="L12" s="55" t="s">
        <v>122</v>
      </c>
      <c r="M12" s="27">
        <f t="shared" si="1"/>
        <v>59</v>
      </c>
      <c r="N12" s="27">
        <f t="shared" si="2"/>
        <v>70</v>
      </c>
      <c r="O12" s="34">
        <f t="shared" si="3"/>
        <v>129</v>
      </c>
      <c r="P12" s="27">
        <v>2</v>
      </c>
      <c r="Q12" s="35">
        <f t="shared" si="4"/>
        <v>174.21953529340746</v>
      </c>
    </row>
    <row r="13" spans="1:17" x14ac:dyDescent="0.25">
      <c r="A13" s="24">
        <v>67</v>
      </c>
      <c r="B13" s="25" t="s">
        <v>138</v>
      </c>
      <c r="C13" s="24">
        <v>2004</v>
      </c>
      <c r="D13" s="27" t="s">
        <v>36</v>
      </c>
      <c r="E13" s="28">
        <v>95.5</v>
      </c>
      <c r="F13" s="29">
        <f t="shared" si="0"/>
        <v>1.1285587470008354</v>
      </c>
      <c r="G13" s="33">
        <v>110</v>
      </c>
      <c r="H13" s="55" t="s">
        <v>139</v>
      </c>
      <c r="I13" s="34">
        <v>115</v>
      </c>
      <c r="J13" s="33">
        <v>140</v>
      </c>
      <c r="K13" s="55" t="s">
        <v>140</v>
      </c>
      <c r="L13" s="55" t="s">
        <v>88</v>
      </c>
      <c r="M13" s="27">
        <f t="shared" si="1"/>
        <v>115</v>
      </c>
      <c r="N13" s="27">
        <f t="shared" si="2"/>
        <v>140</v>
      </c>
      <c r="O13" s="34">
        <f t="shared" si="3"/>
        <v>255</v>
      </c>
      <c r="P13" s="27">
        <v>1</v>
      </c>
      <c r="Q13" s="35">
        <f t="shared" si="4"/>
        <v>287.782480485213</v>
      </c>
    </row>
    <row r="14" spans="1:17" x14ac:dyDescent="0.25">
      <c r="A14" s="1" t="s">
        <v>141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24">
        <v>58</v>
      </c>
      <c r="B15" s="25" t="s">
        <v>142</v>
      </c>
      <c r="C15" s="24">
        <v>2003</v>
      </c>
      <c r="D15" s="27" t="s">
        <v>131</v>
      </c>
      <c r="E15" s="28">
        <v>63.15</v>
      </c>
      <c r="F15" s="29">
        <f>POWER(10,(0.75194503*(LOG10(E15/175.508)*LOG10(E15/175.508))))</f>
        <v>1.4066446551063425</v>
      </c>
      <c r="G15" s="33">
        <v>45</v>
      </c>
      <c r="H15" s="31">
        <v>52</v>
      </c>
      <c r="I15" s="34">
        <v>57</v>
      </c>
      <c r="J15" s="33">
        <v>55</v>
      </c>
      <c r="K15" s="31">
        <v>60</v>
      </c>
      <c r="L15" s="31">
        <v>65</v>
      </c>
      <c r="M15" s="27">
        <f>MAX(G15:I15)</f>
        <v>57</v>
      </c>
      <c r="N15" s="27">
        <f>MAX(J15:L15)</f>
        <v>65</v>
      </c>
      <c r="O15" s="34">
        <f>M15+N15</f>
        <v>122</v>
      </c>
      <c r="P15" s="27">
        <v>2</v>
      </c>
      <c r="Q15" s="35">
        <f>O15*F15</f>
        <v>171.61064792297378</v>
      </c>
    </row>
    <row r="16" spans="1:17" x14ac:dyDescent="0.25">
      <c r="A16" s="24">
        <v>60</v>
      </c>
      <c r="B16" s="25" t="s">
        <v>143</v>
      </c>
      <c r="C16" s="24">
        <v>2003</v>
      </c>
      <c r="D16" s="27" t="s">
        <v>131</v>
      </c>
      <c r="E16" s="28">
        <v>73.099999999999994</v>
      </c>
      <c r="F16" s="29">
        <f>POWER(10,(0.75194503*(LOG10(E16/175.508)*LOG10(E16/175.508))))</f>
        <v>1.2846885980526455</v>
      </c>
      <c r="G16" s="33">
        <v>47</v>
      </c>
      <c r="H16" s="31">
        <v>53</v>
      </c>
      <c r="I16" s="53" t="s">
        <v>144</v>
      </c>
      <c r="J16" s="33">
        <v>55</v>
      </c>
      <c r="K16" s="31">
        <v>60</v>
      </c>
      <c r="L16" s="31">
        <v>65</v>
      </c>
      <c r="M16" s="27">
        <f>MAX(G16:I16)</f>
        <v>53</v>
      </c>
      <c r="N16" s="27">
        <f>MAX(J16:L16)</f>
        <v>65</v>
      </c>
      <c r="O16" s="34">
        <f>M16+N16</f>
        <v>118</v>
      </c>
      <c r="P16" s="27">
        <v>5</v>
      </c>
      <c r="Q16" s="35">
        <f>O16*F16</f>
        <v>151.59325457021217</v>
      </c>
    </row>
    <row r="17" spans="1:17" x14ac:dyDescent="0.25">
      <c r="A17" s="24">
        <v>29</v>
      </c>
      <c r="B17" s="25" t="s">
        <v>145</v>
      </c>
      <c r="C17" s="24">
        <v>2003</v>
      </c>
      <c r="D17" s="27" t="s">
        <v>131</v>
      </c>
      <c r="E17" s="28">
        <v>77.2</v>
      </c>
      <c r="F17" s="29">
        <f>POWER(10,(0.75194503*(LOG10(E17/175.508)*LOG10(E17/175.508))))</f>
        <v>1.2464151215547021</v>
      </c>
      <c r="G17" s="33">
        <v>50</v>
      </c>
      <c r="H17" s="31">
        <v>55</v>
      </c>
      <c r="I17" s="53" t="s">
        <v>144</v>
      </c>
      <c r="J17" s="33">
        <v>60</v>
      </c>
      <c r="K17" s="31">
        <v>67</v>
      </c>
      <c r="L17" s="55" t="s">
        <v>146</v>
      </c>
      <c r="M17" s="27">
        <f>MAX(G17:I17)</f>
        <v>55</v>
      </c>
      <c r="N17" s="27">
        <f>MAX(J17:L17)</f>
        <v>67</v>
      </c>
      <c r="O17" s="34">
        <f>M17+N17</f>
        <v>122</v>
      </c>
      <c r="P17" s="27">
        <v>4</v>
      </c>
      <c r="Q17" s="35">
        <f>O17*F17</f>
        <v>152.06264482967367</v>
      </c>
    </row>
    <row r="18" spans="1:17" x14ac:dyDescent="0.25">
      <c r="A18" s="24">
        <v>70</v>
      </c>
      <c r="B18" s="25" t="s">
        <v>147</v>
      </c>
      <c r="C18" s="24">
        <v>2002</v>
      </c>
      <c r="D18" s="27" t="s">
        <v>131</v>
      </c>
      <c r="E18" s="28">
        <v>76.5</v>
      </c>
      <c r="F18" s="29">
        <f>POWER(10,(0.75194503*(LOG10(E18/175.508)*LOG10(E18/175.508))))</f>
        <v>1.2525539181414624</v>
      </c>
      <c r="G18" s="33">
        <v>50</v>
      </c>
      <c r="H18" s="31">
        <v>55</v>
      </c>
      <c r="I18" s="53" t="s">
        <v>144</v>
      </c>
      <c r="J18" s="33">
        <v>70</v>
      </c>
      <c r="K18" s="31">
        <v>74</v>
      </c>
      <c r="L18" s="55" t="s">
        <v>148</v>
      </c>
      <c r="M18" s="27">
        <f>MAX(G18:I18)</f>
        <v>55</v>
      </c>
      <c r="N18" s="27">
        <f>MAX(J18:L18)</f>
        <v>74</v>
      </c>
      <c r="O18" s="34">
        <f>M18+N18</f>
        <v>129</v>
      </c>
      <c r="P18" s="27">
        <v>3</v>
      </c>
      <c r="Q18" s="35">
        <f>O18*F18</f>
        <v>161.57945544024867</v>
      </c>
    </row>
    <row r="19" spans="1:17" x14ac:dyDescent="0.25">
      <c r="A19" s="24">
        <v>59</v>
      </c>
      <c r="B19" s="25" t="s">
        <v>149</v>
      </c>
      <c r="C19" s="24">
        <v>2003</v>
      </c>
      <c r="D19" s="27" t="s">
        <v>36</v>
      </c>
      <c r="E19" s="28">
        <v>70.25</v>
      </c>
      <c r="F19" s="29">
        <f>POWER(10,(0.75194503*(LOG10(E19/175.508)*LOG10(E19/175.508))))</f>
        <v>1.3149282406630942</v>
      </c>
      <c r="G19" s="33">
        <v>70</v>
      </c>
      <c r="H19" s="31">
        <v>75</v>
      </c>
      <c r="I19" s="34">
        <v>77</v>
      </c>
      <c r="J19" s="33">
        <v>88</v>
      </c>
      <c r="K19" s="31">
        <v>92</v>
      </c>
      <c r="L19" s="55" t="s">
        <v>150</v>
      </c>
      <c r="M19" s="27">
        <f>MAX(G19:I19)</f>
        <v>77</v>
      </c>
      <c r="N19" s="27">
        <f>MAX(J19:L19)</f>
        <v>92</v>
      </c>
      <c r="O19" s="34">
        <f>M19+N19</f>
        <v>169</v>
      </c>
      <c r="P19" s="27">
        <v>1</v>
      </c>
      <c r="Q19" s="35">
        <f>O19*F19</f>
        <v>222.22287267206292</v>
      </c>
    </row>
    <row r="20" spans="1:17" x14ac:dyDescent="0.25">
      <c r="B20" s="40" t="s">
        <v>54</v>
      </c>
      <c r="C20" s="41"/>
      <c r="D20" s="42"/>
      <c r="E20" s="5" t="s">
        <v>55</v>
      </c>
      <c r="F20" s="5"/>
      <c r="G20" s="41" t="s">
        <v>97</v>
      </c>
      <c r="H20" s="41"/>
      <c r="I20" s="43"/>
      <c r="J20" s="22"/>
      <c r="K20" s="4"/>
      <c r="L20" s="4"/>
      <c r="M20" s="44" t="s">
        <v>57</v>
      </c>
      <c r="N20" t="s">
        <v>58</v>
      </c>
    </row>
    <row r="21" spans="1:17" x14ac:dyDescent="0.25">
      <c r="B21" s="48"/>
      <c r="C21" s="41"/>
      <c r="D21" s="42"/>
      <c r="E21" s="17"/>
      <c r="F21" s="18"/>
      <c r="G21" s="41" t="s">
        <v>59</v>
      </c>
      <c r="H21" s="41"/>
      <c r="I21" s="43"/>
      <c r="J21" s="22"/>
      <c r="K21" s="14"/>
      <c r="L21" s="19"/>
      <c r="M21" s="44" t="s">
        <v>60</v>
      </c>
      <c r="N21" t="s">
        <v>151</v>
      </c>
    </row>
    <row r="22" spans="1:17" x14ac:dyDescent="0.25">
      <c r="G22" t="s">
        <v>152</v>
      </c>
    </row>
  </sheetData>
  <mergeCells count="20">
    <mergeCell ref="A5:Q5"/>
    <mergeCell ref="A14:Q14"/>
    <mergeCell ref="E20:F20"/>
    <mergeCell ref="K20:L20"/>
    <mergeCell ref="A2:F2"/>
    <mergeCell ref="G2:L2"/>
    <mergeCell ref="M2:Q2"/>
    <mergeCell ref="A3:A4"/>
    <mergeCell ref="B3:B4"/>
    <mergeCell ref="C3:C4"/>
    <mergeCell ref="D3:D4"/>
    <mergeCell ref="E3:E4"/>
    <mergeCell ref="F3:F4"/>
    <mergeCell ref="G3:I3"/>
    <mergeCell ref="J3:L3"/>
    <mergeCell ref="M3:M4"/>
    <mergeCell ref="N3:N4"/>
    <mergeCell ref="O3:O4"/>
    <mergeCell ref="P3:P4"/>
    <mergeCell ref="Q3:Q4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opLeftCell="C1" zoomScale="120" zoomScaleNormal="120" workbookViewId="0">
      <selection activeCell="L22" sqref="L22"/>
    </sheetView>
  </sheetViews>
  <sheetFormatPr defaultRowHeight="13.2" x14ac:dyDescent="0.25"/>
  <cols>
    <col min="1" max="1" width="4.77734375" customWidth="1"/>
    <col min="2" max="2" width="18.5546875" customWidth="1"/>
    <col min="3" max="6" width="11.5546875"/>
    <col min="7" max="8" width="6.77734375" customWidth="1"/>
    <col min="9" max="10" width="6.6640625" customWidth="1"/>
    <col min="11" max="11" width="6.77734375" customWidth="1"/>
    <col min="12" max="12" width="6.6640625" customWidth="1"/>
    <col min="13" max="15" width="11.5546875"/>
    <col min="16" max="16" width="7.77734375" customWidth="1"/>
    <col min="17" max="1025" width="11.5546875"/>
  </cols>
  <sheetData>
    <row r="1" spans="1:17" x14ac:dyDescent="0.25">
      <c r="A1" s="13" t="s">
        <v>3</v>
      </c>
      <c r="B1" s="13"/>
      <c r="C1" s="13"/>
      <c r="D1" s="13"/>
      <c r="E1" s="13"/>
      <c r="F1" s="13"/>
      <c r="G1" s="13" t="s">
        <v>4</v>
      </c>
      <c r="H1" s="13"/>
      <c r="I1" s="13"/>
      <c r="J1" s="13"/>
      <c r="K1" s="13"/>
      <c r="L1" s="13"/>
      <c r="M1" s="13" t="s">
        <v>5</v>
      </c>
      <c r="N1" s="13"/>
      <c r="O1" s="13"/>
      <c r="P1" s="13"/>
      <c r="Q1" s="13"/>
    </row>
    <row r="2" spans="1:17" ht="12.75" customHeight="1" x14ac:dyDescent="0.25">
      <c r="A2" s="12" t="s">
        <v>6</v>
      </c>
      <c r="B2" s="12" t="s">
        <v>7</v>
      </c>
      <c r="C2" s="12" t="s">
        <v>8</v>
      </c>
      <c r="D2" s="12" t="s">
        <v>9</v>
      </c>
      <c r="E2" s="11" t="s">
        <v>10</v>
      </c>
      <c r="F2" s="10" t="s">
        <v>11</v>
      </c>
      <c r="G2" s="9" t="s">
        <v>12</v>
      </c>
      <c r="H2" s="9"/>
      <c r="I2" s="9"/>
      <c r="J2" s="9" t="s">
        <v>13</v>
      </c>
      <c r="K2" s="9"/>
      <c r="L2" s="9"/>
      <c r="M2" s="9" t="s">
        <v>14</v>
      </c>
      <c r="N2" s="9" t="s">
        <v>15</v>
      </c>
      <c r="O2" s="9" t="s">
        <v>16</v>
      </c>
      <c r="P2" s="8" t="s">
        <v>17</v>
      </c>
      <c r="Q2" s="7" t="s">
        <v>18</v>
      </c>
    </row>
    <row r="3" spans="1:17" x14ac:dyDescent="0.25">
      <c r="A3" s="12"/>
      <c r="B3" s="12"/>
      <c r="C3" s="12"/>
      <c r="D3" s="12"/>
      <c r="E3" s="11"/>
      <c r="F3" s="10"/>
      <c r="G3" s="23">
        <v>1</v>
      </c>
      <c r="H3" s="23">
        <v>2</v>
      </c>
      <c r="I3" s="23">
        <v>3</v>
      </c>
      <c r="J3" s="23">
        <v>1</v>
      </c>
      <c r="K3" s="23">
        <v>2</v>
      </c>
      <c r="L3" s="23">
        <v>3</v>
      </c>
      <c r="M3" s="9"/>
      <c r="N3" s="9"/>
      <c r="O3" s="9"/>
      <c r="P3" s="8"/>
      <c r="Q3" s="7"/>
    </row>
    <row r="4" spans="1:17" x14ac:dyDescent="0.25">
      <c r="A4" s="1" t="s">
        <v>153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4">
        <v>35</v>
      </c>
      <c r="B5" s="25" t="s">
        <v>154</v>
      </c>
      <c r="C5" s="24">
        <v>2000</v>
      </c>
      <c r="D5" s="27" t="s">
        <v>131</v>
      </c>
      <c r="E5" s="28">
        <v>99.65</v>
      </c>
      <c r="F5" s="29">
        <f>POWER(10,(0.75194503*(LOG10(E5/175.508)*LOG10(E5/175.508))))</f>
        <v>1.1102940051689105</v>
      </c>
      <c r="G5" s="33">
        <v>65</v>
      </c>
      <c r="H5" s="31">
        <v>70</v>
      </c>
      <c r="I5" s="66" t="s">
        <v>155</v>
      </c>
      <c r="J5" s="33">
        <v>80</v>
      </c>
      <c r="K5" s="31">
        <v>90</v>
      </c>
      <c r="L5" s="67" t="s">
        <v>150</v>
      </c>
      <c r="M5" s="27">
        <f>MAX(G5:I5)</f>
        <v>70</v>
      </c>
      <c r="N5" s="27">
        <f>MAX(J5:L5)</f>
        <v>90</v>
      </c>
      <c r="O5" s="34">
        <f>M5+N5</f>
        <v>160</v>
      </c>
      <c r="P5" s="27">
        <v>3</v>
      </c>
      <c r="Q5" s="35">
        <f>O5*F5</f>
        <v>177.64704082702568</v>
      </c>
    </row>
    <row r="6" spans="1:17" x14ac:dyDescent="0.25">
      <c r="A6" s="24">
        <v>45</v>
      </c>
      <c r="B6" s="25" t="s">
        <v>156</v>
      </c>
      <c r="C6" s="24">
        <v>2001</v>
      </c>
      <c r="D6" s="27" t="s">
        <v>36</v>
      </c>
      <c r="E6" s="28">
        <v>75.05</v>
      </c>
      <c r="F6" s="29">
        <f>POWER(10,(0.75194503*(LOG10(E6/175.508)*LOG10(E6/175.508))))</f>
        <v>1.2657727603588815</v>
      </c>
      <c r="G6" s="33">
        <v>65</v>
      </c>
      <c r="H6" s="31">
        <v>70</v>
      </c>
      <c r="I6" s="34">
        <v>75</v>
      </c>
      <c r="J6" s="33">
        <v>95</v>
      </c>
      <c r="K6" s="31">
        <v>100</v>
      </c>
      <c r="L6" s="67" t="s">
        <v>157</v>
      </c>
      <c r="M6" s="27">
        <f>MAX(G6:I6)</f>
        <v>75</v>
      </c>
      <c r="N6" s="27">
        <f>MAX(J6:L6)</f>
        <v>100</v>
      </c>
      <c r="O6" s="34">
        <f>M6+N6</f>
        <v>175</v>
      </c>
      <c r="P6" s="27">
        <v>2</v>
      </c>
      <c r="Q6" s="35">
        <f>O6*F6</f>
        <v>221.51023306280428</v>
      </c>
    </row>
    <row r="7" spans="1:17" x14ac:dyDescent="0.25">
      <c r="A7" s="24">
        <v>99</v>
      </c>
      <c r="B7" s="25" t="s">
        <v>158</v>
      </c>
      <c r="C7" s="24">
        <v>2000</v>
      </c>
      <c r="D7" s="27" t="s">
        <v>46</v>
      </c>
      <c r="E7" s="28">
        <v>96.5</v>
      </c>
      <c r="F7" s="29">
        <f>POWER(10,(0.75194503*(LOG10(E7/175.508)*LOG10(E7/175.508))))</f>
        <v>1.123935623252083</v>
      </c>
      <c r="G7" s="33">
        <v>90</v>
      </c>
      <c r="H7" s="31">
        <v>100</v>
      </c>
      <c r="I7" s="66" t="s">
        <v>157</v>
      </c>
      <c r="J7" s="33">
        <v>120</v>
      </c>
      <c r="K7" s="31">
        <v>130</v>
      </c>
      <c r="L7" s="31">
        <v>135</v>
      </c>
      <c r="M7" s="27">
        <f>MAX(G7:I7)</f>
        <v>100</v>
      </c>
      <c r="N7" s="27">
        <f>MAX(J7:L7)</f>
        <v>135</v>
      </c>
      <c r="O7" s="34">
        <f>M7+N7</f>
        <v>235</v>
      </c>
      <c r="P7" s="27">
        <v>1</v>
      </c>
      <c r="Q7" s="35">
        <f>O7*F7</f>
        <v>264.1248714642395</v>
      </c>
    </row>
    <row r="8" spans="1:17" x14ac:dyDescent="0.25">
      <c r="A8" s="1" t="s">
        <v>159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24">
        <v>62</v>
      </c>
      <c r="B9" s="25" t="s">
        <v>160</v>
      </c>
      <c r="C9" s="24">
        <v>1986</v>
      </c>
      <c r="D9" s="27" t="s">
        <v>131</v>
      </c>
      <c r="E9" s="28">
        <v>98.8</v>
      </c>
      <c r="F9" s="29">
        <f t="shared" ref="F9:F14" si="0">POWER(10,(0.75194503*(LOG10(E9/175.508)*LOG10(E9/175.508))))</f>
        <v>1.1138424511994065</v>
      </c>
      <c r="G9" s="33">
        <v>87</v>
      </c>
      <c r="H9" s="67" t="s">
        <v>161</v>
      </c>
      <c r="I9" s="34">
        <v>93</v>
      </c>
      <c r="J9" s="33">
        <v>107</v>
      </c>
      <c r="K9" s="31">
        <v>115</v>
      </c>
      <c r="L9" s="67" t="s">
        <v>162</v>
      </c>
      <c r="M9" s="27">
        <f t="shared" ref="M9:M14" si="1">MAX(G9:I9)</f>
        <v>93</v>
      </c>
      <c r="N9" s="27">
        <f t="shared" ref="N9:N14" si="2">MAX(J9:L9)</f>
        <v>115</v>
      </c>
      <c r="O9" s="34">
        <f t="shared" ref="O9:O14" si="3">M9+N9</f>
        <v>208</v>
      </c>
      <c r="P9" s="27">
        <v>6</v>
      </c>
      <c r="Q9" s="35">
        <f t="shared" ref="Q9:Q14" si="4">O9*F9</f>
        <v>231.67922984947654</v>
      </c>
    </row>
    <row r="10" spans="1:17" x14ac:dyDescent="0.25">
      <c r="A10" s="24">
        <v>50</v>
      </c>
      <c r="B10" s="25" t="s">
        <v>163</v>
      </c>
      <c r="C10" s="24">
        <v>1985</v>
      </c>
      <c r="D10" s="27" t="s">
        <v>131</v>
      </c>
      <c r="E10" s="28">
        <v>90.95</v>
      </c>
      <c r="F10" s="29">
        <f t="shared" si="0"/>
        <v>1.1515657592805706</v>
      </c>
      <c r="G10" s="33">
        <v>90</v>
      </c>
      <c r="H10" s="31">
        <v>97</v>
      </c>
      <c r="I10" s="66" t="s">
        <v>164</v>
      </c>
      <c r="J10" s="33">
        <v>120</v>
      </c>
      <c r="K10" s="31">
        <v>125</v>
      </c>
      <c r="L10" s="67" t="s">
        <v>165</v>
      </c>
      <c r="M10" s="27">
        <f t="shared" si="1"/>
        <v>97</v>
      </c>
      <c r="N10" s="27">
        <f t="shared" si="2"/>
        <v>125</v>
      </c>
      <c r="O10" s="34">
        <f t="shared" si="3"/>
        <v>222</v>
      </c>
      <c r="P10" s="27">
        <v>5</v>
      </c>
      <c r="Q10" s="35">
        <f t="shared" si="4"/>
        <v>255.64759856028667</v>
      </c>
    </row>
    <row r="11" spans="1:17" x14ac:dyDescent="0.25">
      <c r="A11" s="24">
        <v>93</v>
      </c>
      <c r="B11" s="25" t="s">
        <v>166</v>
      </c>
      <c r="C11" s="24">
        <v>1989</v>
      </c>
      <c r="D11" s="27" t="s">
        <v>131</v>
      </c>
      <c r="E11" s="28">
        <v>88.8</v>
      </c>
      <c r="F11" s="29">
        <f t="shared" si="0"/>
        <v>1.1636724880599159</v>
      </c>
      <c r="G11" s="33">
        <v>95</v>
      </c>
      <c r="H11" s="31">
        <v>105</v>
      </c>
      <c r="I11" s="34">
        <v>110</v>
      </c>
      <c r="J11" s="33">
        <v>115</v>
      </c>
      <c r="K11" s="31">
        <v>120</v>
      </c>
      <c r="L11" s="31">
        <v>125</v>
      </c>
      <c r="M11" s="27">
        <f t="shared" si="1"/>
        <v>110</v>
      </c>
      <c r="N11" s="27">
        <f t="shared" si="2"/>
        <v>125</v>
      </c>
      <c r="O11" s="34">
        <f t="shared" si="3"/>
        <v>235</v>
      </c>
      <c r="P11" s="27">
        <v>3</v>
      </c>
      <c r="Q11" s="35">
        <f t="shared" si="4"/>
        <v>273.46303469408025</v>
      </c>
    </row>
    <row r="12" spans="1:17" x14ac:dyDescent="0.25">
      <c r="A12" s="24">
        <v>43</v>
      </c>
      <c r="B12" s="25" t="s">
        <v>167</v>
      </c>
      <c r="C12" s="24">
        <v>1988</v>
      </c>
      <c r="D12" s="27" t="s">
        <v>131</v>
      </c>
      <c r="E12" s="28">
        <v>89.8</v>
      </c>
      <c r="F12" s="29">
        <f t="shared" si="0"/>
        <v>1.1579357543214122</v>
      </c>
      <c r="G12" s="33">
        <v>95</v>
      </c>
      <c r="H12" s="67" t="s">
        <v>164</v>
      </c>
      <c r="I12" s="34">
        <v>102</v>
      </c>
      <c r="J12" s="33">
        <v>120</v>
      </c>
      <c r="K12" s="31">
        <v>127</v>
      </c>
      <c r="L12" s="67" t="s">
        <v>168</v>
      </c>
      <c r="M12" s="27">
        <f t="shared" si="1"/>
        <v>102</v>
      </c>
      <c r="N12" s="27">
        <f t="shared" si="2"/>
        <v>127</v>
      </c>
      <c r="O12" s="34">
        <f t="shared" si="3"/>
        <v>229</v>
      </c>
      <c r="P12" s="27">
        <v>4</v>
      </c>
      <c r="Q12" s="35">
        <f t="shared" si="4"/>
        <v>265.16728773960341</v>
      </c>
    </row>
    <row r="13" spans="1:17" x14ac:dyDescent="0.25">
      <c r="A13" s="24">
        <v>71</v>
      </c>
      <c r="B13" s="25" t="s">
        <v>169</v>
      </c>
      <c r="C13" s="24">
        <v>1998</v>
      </c>
      <c r="D13" s="27" t="s">
        <v>24</v>
      </c>
      <c r="E13" s="28">
        <v>88.15</v>
      </c>
      <c r="F13" s="29">
        <f t="shared" si="0"/>
        <v>1.1675034886229396</v>
      </c>
      <c r="G13" s="33">
        <v>105</v>
      </c>
      <c r="H13" s="31">
        <v>110</v>
      </c>
      <c r="I13" s="66" t="s">
        <v>139</v>
      </c>
      <c r="J13" s="33">
        <v>130</v>
      </c>
      <c r="K13" s="31">
        <v>140</v>
      </c>
      <c r="L13" s="67" t="s">
        <v>170</v>
      </c>
      <c r="M13" s="27">
        <f t="shared" si="1"/>
        <v>110</v>
      </c>
      <c r="N13" s="27">
        <f t="shared" si="2"/>
        <v>140</v>
      </c>
      <c r="O13" s="34">
        <f t="shared" si="3"/>
        <v>250</v>
      </c>
      <c r="P13" s="27">
        <v>2</v>
      </c>
      <c r="Q13" s="35">
        <f t="shared" si="4"/>
        <v>291.8758721557349</v>
      </c>
    </row>
    <row r="14" spans="1:17" x14ac:dyDescent="0.25">
      <c r="A14" s="24">
        <v>95</v>
      </c>
      <c r="B14" s="25" t="s">
        <v>171</v>
      </c>
      <c r="C14" s="24">
        <v>1989</v>
      </c>
      <c r="D14" s="27" t="s">
        <v>131</v>
      </c>
      <c r="E14" s="28">
        <v>95.8</v>
      </c>
      <c r="F14" s="29">
        <f t="shared" si="0"/>
        <v>1.1271563438448631</v>
      </c>
      <c r="G14" s="33">
        <v>125</v>
      </c>
      <c r="H14" s="31">
        <v>135</v>
      </c>
      <c r="I14" s="68">
        <v>140</v>
      </c>
      <c r="J14" s="33">
        <v>155</v>
      </c>
      <c r="K14" s="58">
        <v>165</v>
      </c>
      <c r="L14" s="67" t="s">
        <v>88</v>
      </c>
      <c r="M14" s="27">
        <f t="shared" si="1"/>
        <v>140</v>
      </c>
      <c r="N14" s="27">
        <f t="shared" si="2"/>
        <v>165</v>
      </c>
      <c r="O14" s="57">
        <f t="shared" si="3"/>
        <v>305</v>
      </c>
      <c r="P14" s="27">
        <v>1</v>
      </c>
      <c r="Q14" s="35">
        <f t="shared" si="4"/>
        <v>343.78268487268326</v>
      </c>
    </row>
    <row r="15" spans="1:17" x14ac:dyDescent="0.25">
      <c r="B15" s="40" t="s">
        <v>54</v>
      </c>
      <c r="C15" s="41"/>
      <c r="D15" s="42"/>
      <c r="E15" s="5" t="s">
        <v>55</v>
      </c>
      <c r="F15" s="5"/>
      <c r="G15" s="41" t="s">
        <v>172</v>
      </c>
      <c r="H15" s="41"/>
      <c r="I15" s="43"/>
      <c r="J15" s="22"/>
      <c r="K15" s="4"/>
      <c r="L15" s="4"/>
      <c r="M15" s="44" t="s">
        <v>57</v>
      </c>
      <c r="N15" t="s">
        <v>58</v>
      </c>
    </row>
    <row r="16" spans="1:17" x14ac:dyDescent="0.25">
      <c r="B16" s="48"/>
      <c r="C16" s="41"/>
      <c r="D16" s="42"/>
      <c r="E16" s="17"/>
      <c r="F16" s="18"/>
      <c r="G16" s="41" t="s">
        <v>173</v>
      </c>
      <c r="H16" s="41"/>
      <c r="I16" s="43"/>
      <c r="J16" s="22"/>
      <c r="K16" s="14"/>
      <c r="L16" s="19"/>
      <c r="M16" s="44" t="s">
        <v>60</v>
      </c>
      <c r="N16" t="s">
        <v>151</v>
      </c>
    </row>
    <row r="17" spans="5:7" x14ac:dyDescent="0.25">
      <c r="G17" t="s">
        <v>59</v>
      </c>
    </row>
    <row r="19" spans="5:7" x14ac:dyDescent="0.25">
      <c r="E19" t="s">
        <v>174</v>
      </c>
    </row>
    <row r="20" spans="5:7" x14ac:dyDescent="0.25">
      <c r="E20" t="s">
        <v>175</v>
      </c>
    </row>
    <row r="21" spans="5:7" x14ac:dyDescent="0.25">
      <c r="E21" t="s">
        <v>176</v>
      </c>
    </row>
  </sheetData>
  <mergeCells count="20">
    <mergeCell ref="A4:Q4"/>
    <mergeCell ref="A8:Q8"/>
    <mergeCell ref="E15:F15"/>
    <mergeCell ref="K15:L15"/>
    <mergeCell ref="A1:F1"/>
    <mergeCell ref="G1:L1"/>
    <mergeCell ref="M1:Q1"/>
    <mergeCell ref="A2:A3"/>
    <mergeCell ref="B2:B3"/>
    <mergeCell ref="C2:C3"/>
    <mergeCell ref="D2:D3"/>
    <mergeCell ref="E2:E3"/>
    <mergeCell ref="F2:F3"/>
    <mergeCell ref="G2:I2"/>
    <mergeCell ref="J2:L2"/>
    <mergeCell ref="M2:M3"/>
    <mergeCell ref="N2:N3"/>
    <mergeCell ref="O2:O3"/>
    <mergeCell ref="P2:P3"/>
    <mergeCell ref="Q2:Q3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37" zoomScale="120" zoomScaleNormal="120" workbookViewId="0">
      <selection activeCell="E11" sqref="E11"/>
    </sheetView>
  </sheetViews>
  <sheetFormatPr defaultRowHeight="13.2" x14ac:dyDescent="0.25"/>
  <cols>
    <col min="1" max="1" width="6" customWidth="1"/>
    <col min="2" max="2" width="19.5546875" customWidth="1"/>
    <col min="3" max="3" width="8.77734375" customWidth="1"/>
    <col min="4" max="5" width="11.5546875"/>
    <col min="6" max="6" width="16.109375" customWidth="1"/>
    <col min="7" max="1025" width="11.5546875"/>
  </cols>
  <sheetData>
    <row r="1" spans="1:5" x14ac:dyDescent="0.25">
      <c r="A1" t="s">
        <v>177</v>
      </c>
      <c r="E1" s="69"/>
    </row>
    <row r="2" spans="1:5" x14ac:dyDescent="0.25">
      <c r="E2" s="69"/>
    </row>
    <row r="3" spans="1:5" x14ac:dyDescent="0.25">
      <c r="A3" s="70"/>
      <c r="B3" s="70" t="s">
        <v>178</v>
      </c>
      <c r="C3" s="70"/>
    </row>
    <row r="4" spans="1:5" x14ac:dyDescent="0.25">
      <c r="A4" s="71" t="s">
        <v>17</v>
      </c>
      <c r="B4" s="71" t="s">
        <v>7</v>
      </c>
      <c r="C4" s="71" t="s">
        <v>18</v>
      </c>
    </row>
    <row r="5" spans="1:5" x14ac:dyDescent="0.25">
      <c r="A5" s="72">
        <v>46</v>
      </c>
      <c r="B5" s="25" t="s">
        <v>127</v>
      </c>
      <c r="C5" s="73">
        <f>'IV GRUPP'!Q6</f>
        <v>49.371515161226412</v>
      </c>
      <c r="D5" s="14"/>
    </row>
    <row r="6" spans="1:5" x14ac:dyDescent="0.25">
      <c r="A6" s="72">
        <v>45</v>
      </c>
      <c r="B6" s="25" t="s">
        <v>23</v>
      </c>
      <c r="C6" s="73">
        <f>'I GRUPP'!Q7</f>
        <v>73.447468711426708</v>
      </c>
      <c r="D6" s="14"/>
    </row>
    <row r="7" spans="1:5" x14ac:dyDescent="0.25">
      <c r="A7" s="72">
        <v>44</v>
      </c>
      <c r="B7" s="25" t="s">
        <v>32</v>
      </c>
      <c r="C7" s="73">
        <f>'I GRUPP'!Q11</f>
        <v>83.250040534957975</v>
      </c>
      <c r="D7" s="14"/>
    </row>
    <row r="8" spans="1:5" x14ac:dyDescent="0.25">
      <c r="A8" s="72">
        <v>43</v>
      </c>
      <c r="B8" s="25" t="s">
        <v>20</v>
      </c>
      <c r="C8" s="73">
        <f>'I GRUPP'!Q6</f>
        <v>83.57208600458705</v>
      </c>
      <c r="D8" s="14"/>
    </row>
    <row r="9" spans="1:5" x14ac:dyDescent="0.25">
      <c r="A9" s="72">
        <v>42</v>
      </c>
      <c r="B9" s="25" t="s">
        <v>106</v>
      </c>
      <c r="C9" s="73">
        <f>'III GRUPP'!Q6</f>
        <v>94.092429369740287</v>
      </c>
      <c r="D9" s="14"/>
    </row>
    <row r="10" spans="1:5" x14ac:dyDescent="0.25">
      <c r="A10" s="72">
        <v>41</v>
      </c>
      <c r="B10" s="25" t="s">
        <v>35</v>
      </c>
      <c r="C10" s="73">
        <f>'I GRUPP'!Q12</f>
        <v>94.590477059638332</v>
      </c>
      <c r="D10" s="14"/>
    </row>
    <row r="11" spans="1:5" x14ac:dyDescent="0.25">
      <c r="A11" s="72">
        <v>40</v>
      </c>
      <c r="B11" s="25" t="s">
        <v>30</v>
      </c>
      <c r="C11" s="73">
        <f>'I GRUPP'!Q10</f>
        <v>101.77341530116769</v>
      </c>
    </row>
    <row r="12" spans="1:5" x14ac:dyDescent="0.25">
      <c r="A12" s="72">
        <v>39</v>
      </c>
      <c r="B12" s="25" t="s">
        <v>27</v>
      </c>
      <c r="C12" s="73">
        <f>'I GRUPP'!Q8</f>
        <v>102.53342249509392</v>
      </c>
    </row>
    <row r="13" spans="1:5" x14ac:dyDescent="0.25">
      <c r="A13" s="72">
        <v>38</v>
      </c>
      <c r="B13" s="25" t="s">
        <v>117</v>
      </c>
      <c r="C13" s="73">
        <f>'III GRUPP'!Q12</f>
        <v>120.16041242833674</v>
      </c>
    </row>
    <row r="14" spans="1:5" x14ac:dyDescent="0.25">
      <c r="A14" s="72">
        <v>37</v>
      </c>
      <c r="B14" s="25" t="s">
        <v>110</v>
      </c>
      <c r="C14" s="73">
        <f>'III GRUPP'!Q9</f>
        <v>123.7102327472182</v>
      </c>
      <c r="D14" s="14"/>
    </row>
    <row r="15" spans="1:5" x14ac:dyDescent="0.25">
      <c r="A15" s="72">
        <v>36</v>
      </c>
      <c r="B15" s="25" t="s">
        <v>51</v>
      </c>
      <c r="C15" s="73">
        <f>'I GRUPP'!Q19</f>
        <v>125.97332972916047</v>
      </c>
      <c r="D15" s="14"/>
    </row>
    <row r="16" spans="1:5" x14ac:dyDescent="0.25">
      <c r="A16" s="72">
        <v>35</v>
      </c>
      <c r="B16" s="25" t="s">
        <v>29</v>
      </c>
      <c r="C16" s="73">
        <f>'I GRUPP'!Q9</f>
        <v>126.13231338017076</v>
      </c>
    </row>
    <row r="17" spans="1:7" x14ac:dyDescent="0.25">
      <c r="A17" s="72">
        <v>34</v>
      </c>
      <c r="B17" s="25" t="s">
        <v>107</v>
      </c>
      <c r="C17" s="73">
        <f>'III GRUPP'!Q7</f>
        <v>128.13990426117724</v>
      </c>
    </row>
    <row r="18" spans="1:7" x14ac:dyDescent="0.25">
      <c r="A18" s="72">
        <v>33</v>
      </c>
      <c r="B18" s="25" t="s">
        <v>42</v>
      </c>
      <c r="C18" s="73">
        <f>'I GRUPP'!Q14</f>
        <v>130.8738893629654</v>
      </c>
    </row>
    <row r="19" spans="1:7" x14ac:dyDescent="0.25">
      <c r="A19" s="72">
        <v>32</v>
      </c>
      <c r="B19" s="25" t="s">
        <v>128</v>
      </c>
      <c r="C19" s="73">
        <f>'IV GRUPP'!Q7</f>
        <v>136.79326359232036</v>
      </c>
    </row>
    <row r="20" spans="1:7" x14ac:dyDescent="0.25">
      <c r="A20" s="72">
        <v>31</v>
      </c>
      <c r="B20" s="25" t="s">
        <v>114</v>
      </c>
      <c r="C20" s="73">
        <f>'III GRUPP'!Q11</f>
        <v>137.93467250574784</v>
      </c>
      <c r="E20" s="74"/>
      <c r="F20" s="48"/>
      <c r="G20" s="47"/>
    </row>
    <row r="21" spans="1:7" x14ac:dyDescent="0.25">
      <c r="A21" s="72">
        <v>30</v>
      </c>
      <c r="B21" s="25" t="s">
        <v>132</v>
      </c>
      <c r="C21" s="73">
        <f>'IV GRUPP'!Q9</f>
        <v>141.58919912102951</v>
      </c>
    </row>
    <row r="22" spans="1:7" x14ac:dyDescent="0.25">
      <c r="A22" s="72">
        <v>29</v>
      </c>
      <c r="B22" s="25" t="s">
        <v>113</v>
      </c>
      <c r="C22" s="73">
        <f>'III GRUPP'!Q10</f>
        <v>144.87991773771265</v>
      </c>
    </row>
    <row r="23" spans="1:7" x14ac:dyDescent="0.25">
      <c r="A23" s="72">
        <v>28</v>
      </c>
      <c r="B23" s="25" t="s">
        <v>130</v>
      </c>
      <c r="C23" s="73">
        <f>'IV GRUPP'!Q8</f>
        <v>144.92515069878658</v>
      </c>
    </row>
    <row r="24" spans="1:7" x14ac:dyDescent="0.25">
      <c r="A24" s="72">
        <v>27</v>
      </c>
      <c r="B24" s="25" t="s">
        <v>135</v>
      </c>
      <c r="C24" s="73">
        <f>'IV GRUPP'!Q11</f>
        <v>147.33865143769816</v>
      </c>
    </row>
    <row r="25" spans="1:7" x14ac:dyDescent="0.25">
      <c r="A25" s="72">
        <v>26</v>
      </c>
      <c r="B25" s="25" t="s">
        <v>48</v>
      </c>
      <c r="C25" s="73">
        <f>'I GRUPP'!Q17</f>
        <v>148.66518545088019</v>
      </c>
    </row>
    <row r="26" spans="1:7" x14ac:dyDescent="0.25">
      <c r="A26" s="72">
        <v>25</v>
      </c>
      <c r="B26" s="25" t="s">
        <v>108</v>
      </c>
      <c r="C26" s="75">
        <f>'III GRUPP'!Q8</f>
        <v>150.10934864151366</v>
      </c>
    </row>
    <row r="27" spans="1:7" x14ac:dyDescent="0.25">
      <c r="A27" s="72">
        <v>24</v>
      </c>
      <c r="B27" s="25" t="s">
        <v>45</v>
      </c>
      <c r="C27" s="73">
        <f>'III GRUPP'!Q16</f>
        <v>150.95906971092546</v>
      </c>
    </row>
    <row r="28" spans="1:7" x14ac:dyDescent="0.25">
      <c r="A28" s="72">
        <v>23</v>
      </c>
      <c r="B28" s="25" t="s">
        <v>143</v>
      </c>
      <c r="C28" s="73">
        <f>'IV GRUPP'!Q16</f>
        <v>151.59325457021217</v>
      </c>
    </row>
    <row r="29" spans="1:7" x14ac:dyDescent="0.25">
      <c r="A29" s="72">
        <v>22</v>
      </c>
      <c r="B29" s="25" t="s">
        <v>145</v>
      </c>
      <c r="C29" s="73">
        <f>'IV GRUPP'!Q17</f>
        <v>152.06264482967367</v>
      </c>
    </row>
    <row r="30" spans="1:7" x14ac:dyDescent="0.25">
      <c r="A30" s="72">
        <v>21</v>
      </c>
      <c r="B30" s="25" t="s">
        <v>147</v>
      </c>
      <c r="C30" s="73">
        <f>'IV GRUPP'!Q18</f>
        <v>161.57945544024867</v>
      </c>
    </row>
    <row r="31" spans="1:7" x14ac:dyDescent="0.25">
      <c r="A31" s="72">
        <v>20</v>
      </c>
      <c r="B31" s="25" t="s">
        <v>43</v>
      </c>
      <c r="C31" s="73">
        <f>'I GRUPP'!Q15</f>
        <v>162.95574062767835</v>
      </c>
    </row>
    <row r="32" spans="1:7" x14ac:dyDescent="0.25">
      <c r="A32" s="72">
        <v>19</v>
      </c>
      <c r="B32" s="25" t="s">
        <v>133</v>
      </c>
      <c r="C32" s="73">
        <f>'IV GRUPP'!Q10</f>
        <v>165.49506470622759</v>
      </c>
    </row>
    <row r="33" spans="1:3" x14ac:dyDescent="0.25">
      <c r="A33" s="72">
        <v>18</v>
      </c>
      <c r="B33" s="25" t="s">
        <v>118</v>
      </c>
      <c r="C33" s="73">
        <f>'III GRUPP'!Q13</f>
        <v>168.68477064106608</v>
      </c>
    </row>
    <row r="34" spans="1:3" x14ac:dyDescent="0.25">
      <c r="A34" s="72">
        <v>17</v>
      </c>
      <c r="B34" s="25" t="s">
        <v>38</v>
      </c>
      <c r="C34" s="73">
        <f>'I GRUPP'!Q13</f>
        <v>171.48623588835983</v>
      </c>
    </row>
    <row r="35" spans="1:3" x14ac:dyDescent="0.25">
      <c r="A35" s="72">
        <v>16</v>
      </c>
      <c r="B35" s="25" t="s">
        <v>142</v>
      </c>
      <c r="C35" s="73">
        <f>'IV GRUPP'!Q15</f>
        <v>171.61064792297378</v>
      </c>
    </row>
    <row r="36" spans="1:3" x14ac:dyDescent="0.25">
      <c r="A36" s="72">
        <v>15</v>
      </c>
      <c r="B36" s="25" t="s">
        <v>136</v>
      </c>
      <c r="C36" s="73">
        <f>'IV GRUPP'!Q12</f>
        <v>174.21953529340746</v>
      </c>
    </row>
    <row r="37" spans="1:3" x14ac:dyDescent="0.25">
      <c r="A37" s="72">
        <v>14</v>
      </c>
      <c r="B37" s="25" t="s">
        <v>154</v>
      </c>
      <c r="C37" s="73">
        <f>'V GRUPP'!Q5</f>
        <v>177.64704082702568</v>
      </c>
    </row>
    <row r="38" spans="1:3" x14ac:dyDescent="0.25">
      <c r="A38" s="72">
        <v>13</v>
      </c>
      <c r="B38" s="25" t="s">
        <v>120</v>
      </c>
      <c r="C38" s="73">
        <f>'III GRUPP'!Q14</f>
        <v>180.77967565203983</v>
      </c>
    </row>
    <row r="39" spans="1:3" x14ac:dyDescent="0.25">
      <c r="A39" s="72">
        <v>12</v>
      </c>
      <c r="B39" s="25" t="s">
        <v>49</v>
      </c>
      <c r="C39" s="73">
        <f>'I GRUPP'!Q18</f>
        <v>219.12155379928279</v>
      </c>
    </row>
    <row r="40" spans="1:3" x14ac:dyDescent="0.25">
      <c r="A40" s="72">
        <v>11</v>
      </c>
      <c r="B40" s="25" t="s">
        <v>124</v>
      </c>
      <c r="C40" s="73">
        <f>'III GRUPP'!Q15</f>
        <v>220.15805715787644</v>
      </c>
    </row>
    <row r="41" spans="1:3" x14ac:dyDescent="0.25">
      <c r="A41" s="72">
        <v>10</v>
      </c>
      <c r="B41" s="25" t="s">
        <v>156</v>
      </c>
      <c r="C41" s="73">
        <f>'V GRUPP'!Q6</f>
        <v>221.51023306280428</v>
      </c>
    </row>
    <row r="42" spans="1:3" x14ac:dyDescent="0.25">
      <c r="A42" s="72">
        <v>9</v>
      </c>
      <c r="B42" s="25" t="s">
        <v>149</v>
      </c>
      <c r="C42" s="73">
        <f>'IV GRUPP'!Q19</f>
        <v>222.22287267206292</v>
      </c>
    </row>
    <row r="43" spans="1:3" x14ac:dyDescent="0.25">
      <c r="A43" s="72">
        <v>8</v>
      </c>
      <c r="B43" s="25" t="s">
        <v>160</v>
      </c>
      <c r="C43" s="73">
        <f>'V GRUPP'!Q9</f>
        <v>231.67922984947654</v>
      </c>
    </row>
    <row r="44" spans="1:3" x14ac:dyDescent="0.25">
      <c r="A44" s="72">
        <v>7</v>
      </c>
      <c r="B44" s="25" t="s">
        <v>163</v>
      </c>
      <c r="C44" s="73">
        <f>'V GRUPP'!Q10</f>
        <v>255.64759856028667</v>
      </c>
    </row>
    <row r="45" spans="1:3" x14ac:dyDescent="0.25">
      <c r="A45" s="72">
        <v>6</v>
      </c>
      <c r="B45" s="25" t="s">
        <v>158</v>
      </c>
      <c r="C45" s="73">
        <f>'V GRUPP'!Q7</f>
        <v>264.1248714642395</v>
      </c>
    </row>
    <row r="46" spans="1:3" x14ac:dyDescent="0.25">
      <c r="A46" s="72">
        <v>5</v>
      </c>
      <c r="B46" s="25" t="s">
        <v>167</v>
      </c>
      <c r="C46" s="73">
        <f>'V GRUPP'!Q12</f>
        <v>265.16728773960341</v>
      </c>
    </row>
    <row r="47" spans="1:3" x14ac:dyDescent="0.25">
      <c r="A47" s="72">
        <v>4</v>
      </c>
      <c r="B47" s="25" t="s">
        <v>166</v>
      </c>
      <c r="C47" s="73">
        <f>'V GRUPP'!Q11</f>
        <v>273.46303469408025</v>
      </c>
    </row>
    <row r="48" spans="1:3" x14ac:dyDescent="0.25">
      <c r="A48" s="72">
        <v>3</v>
      </c>
      <c r="B48" s="25" t="s">
        <v>138</v>
      </c>
      <c r="C48" s="73">
        <f>'IV GRUPP'!Q13</f>
        <v>287.782480485213</v>
      </c>
    </row>
    <row r="49" spans="1:3" x14ac:dyDescent="0.25">
      <c r="A49" s="72">
        <v>2</v>
      </c>
      <c r="B49" s="25" t="s">
        <v>169</v>
      </c>
      <c r="C49" s="73">
        <f>'V GRUPP'!Q13</f>
        <v>291.8758721557349</v>
      </c>
    </row>
    <row r="50" spans="1:3" x14ac:dyDescent="0.25">
      <c r="A50" s="72">
        <v>1</v>
      </c>
      <c r="B50" s="25" t="s">
        <v>171</v>
      </c>
      <c r="C50" s="73">
        <f>'V GRUPP'!Q14</f>
        <v>343.78268487268326</v>
      </c>
    </row>
    <row r="51" spans="1:3" x14ac:dyDescent="0.25">
      <c r="A51" s="76"/>
      <c r="B51" s="71"/>
      <c r="C51" s="77"/>
    </row>
    <row r="52" spans="1:3" x14ac:dyDescent="0.25">
      <c r="A52" s="76"/>
      <c r="B52" s="71"/>
      <c r="C52" s="77"/>
    </row>
    <row r="55" spans="1:3" x14ac:dyDescent="0.25">
      <c r="A55" s="70"/>
      <c r="B55" s="70" t="s">
        <v>179</v>
      </c>
      <c r="C55" s="70"/>
    </row>
    <row r="56" spans="1:3" x14ac:dyDescent="0.25">
      <c r="A56" s="71" t="s">
        <v>17</v>
      </c>
      <c r="B56" s="71" t="s">
        <v>7</v>
      </c>
      <c r="C56" s="71" t="s">
        <v>18</v>
      </c>
    </row>
    <row r="57" spans="1:3" x14ac:dyDescent="0.25">
      <c r="A57" s="71">
        <v>14</v>
      </c>
      <c r="B57" s="25" t="s">
        <v>81</v>
      </c>
      <c r="C57" s="73">
        <f>'II GRUPP'!Q14</f>
        <v>56.998863232009548</v>
      </c>
    </row>
    <row r="58" spans="1:3" x14ac:dyDescent="0.25">
      <c r="A58" s="71">
        <v>13</v>
      </c>
      <c r="B58" s="25" t="s">
        <v>70</v>
      </c>
      <c r="C58" s="73">
        <f>'II GRUPP'!Q6</f>
        <v>67.69443997506545</v>
      </c>
    </row>
    <row r="59" spans="1:3" x14ac:dyDescent="0.25">
      <c r="A59" s="71">
        <v>12</v>
      </c>
      <c r="B59" s="25" t="s">
        <v>92</v>
      </c>
      <c r="C59" s="73">
        <f>'II GRUPP'!Q21</f>
        <v>79.398594316047578</v>
      </c>
    </row>
    <row r="60" spans="1:3" x14ac:dyDescent="0.25">
      <c r="A60" s="71">
        <v>11</v>
      </c>
      <c r="B60" s="25" t="s">
        <v>71</v>
      </c>
      <c r="C60" s="73">
        <f>'II GRUPP'!Q7</f>
        <v>93.405059405938985</v>
      </c>
    </row>
    <row r="61" spans="1:3" x14ac:dyDescent="0.25">
      <c r="A61" s="71">
        <v>10</v>
      </c>
      <c r="B61" s="25" t="s">
        <v>84</v>
      </c>
      <c r="C61" s="73">
        <f>'II GRUPP'!Q16</f>
        <v>105.16729702215974</v>
      </c>
    </row>
    <row r="62" spans="1:3" x14ac:dyDescent="0.25">
      <c r="A62" s="71">
        <v>9</v>
      </c>
      <c r="B62" s="25" t="s">
        <v>73</v>
      </c>
      <c r="C62" s="73">
        <f>'II GRUPP'!Q9</f>
        <v>106.79815107854009</v>
      </c>
    </row>
    <row r="63" spans="1:3" x14ac:dyDescent="0.25">
      <c r="A63" s="71">
        <v>8</v>
      </c>
      <c r="B63" s="25" t="s">
        <v>80</v>
      </c>
      <c r="C63" s="73">
        <f>'II GRUPP'!Q13</f>
        <v>109.59326728405887</v>
      </c>
    </row>
    <row r="64" spans="1:3" x14ac:dyDescent="0.25">
      <c r="A64" s="71">
        <v>7</v>
      </c>
      <c r="B64" s="25" t="s">
        <v>94</v>
      </c>
      <c r="C64" s="73">
        <f>'II GRUPP'!Q22</f>
        <v>118.61592338469022</v>
      </c>
    </row>
    <row r="65" spans="1:3" x14ac:dyDescent="0.25">
      <c r="A65" s="71">
        <v>6</v>
      </c>
      <c r="B65" s="25" t="s">
        <v>74</v>
      </c>
      <c r="C65" s="73">
        <f>'II GRUPP'!Q10</f>
        <v>137.50750159764095</v>
      </c>
    </row>
    <row r="66" spans="1:3" x14ac:dyDescent="0.25">
      <c r="A66" s="71">
        <v>5</v>
      </c>
      <c r="B66" s="25" t="s">
        <v>86</v>
      </c>
      <c r="C66" s="73">
        <f>'II GRUPP'!Q17</f>
        <v>139.45815527770367</v>
      </c>
    </row>
    <row r="67" spans="1:3" x14ac:dyDescent="0.25">
      <c r="A67" s="71">
        <v>4</v>
      </c>
      <c r="B67" s="25" t="s">
        <v>78</v>
      </c>
      <c r="C67" s="73">
        <f>'II GRUPP'!Q12</f>
        <v>149.36869113108983</v>
      </c>
    </row>
    <row r="68" spans="1:3" x14ac:dyDescent="0.25">
      <c r="A68" s="71">
        <v>3</v>
      </c>
      <c r="B68" s="25" t="s">
        <v>89</v>
      </c>
      <c r="C68" s="73">
        <f>'II GRUPP'!Q18</f>
        <v>159.80156058372506</v>
      </c>
    </row>
    <row r="69" spans="1:3" x14ac:dyDescent="0.25">
      <c r="A69" s="71">
        <v>2</v>
      </c>
      <c r="B69" s="25" t="s">
        <v>96</v>
      </c>
      <c r="C69" s="73">
        <f>'II GRUPP'!Q23</f>
        <v>170.3508658457738</v>
      </c>
    </row>
    <row r="70" spans="1:3" x14ac:dyDescent="0.25">
      <c r="A70" s="71">
        <v>1</v>
      </c>
      <c r="B70" s="25" t="s">
        <v>90</v>
      </c>
      <c r="C70" s="73">
        <f>'II GRUPP'!Q19</f>
        <v>192.49916790968376</v>
      </c>
    </row>
    <row r="71" spans="1:3" x14ac:dyDescent="0.25">
      <c r="A71" s="71"/>
      <c r="B71" s="78"/>
      <c r="C71" s="73"/>
    </row>
  </sheetData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726</TotalTime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6</vt:i4>
      </vt:variant>
    </vt:vector>
  </HeadingPairs>
  <TitlesOfParts>
    <vt:vector size="6" baseType="lpstr">
      <vt:lpstr>I GRUPP</vt:lpstr>
      <vt:lpstr>II GRUPP</vt:lpstr>
      <vt:lpstr>III GRUPP</vt:lpstr>
      <vt:lpstr>IV GRUPP</vt:lpstr>
      <vt:lpstr>V GRUPP</vt:lpstr>
      <vt:lpstr>PAREMUSJÄRJESTUS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dc:description/>
  <cp:lastModifiedBy>Kasutaja</cp:lastModifiedBy>
  <cp:revision>100</cp:revision>
  <cp:lastPrinted>2017-03-16T20:08:57Z</cp:lastPrinted>
  <dcterms:created xsi:type="dcterms:W3CDTF">2009-02-01T11:46:56Z</dcterms:created>
  <dcterms:modified xsi:type="dcterms:W3CDTF">2020-01-24T12:33:37Z</dcterms:modified>
  <dc:language>en-US</dc:language>
</cp:coreProperties>
</file>