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TL_võistluse_blankett" sheetId="1" r:id="rId1"/>
  </sheets>
  <definedNames/>
  <calcPr fullCalcOnLoad="1"/>
</workbook>
</file>

<file path=xl/sharedStrings.xml><?xml version="1.0" encoding="utf-8"?>
<sst xmlns="http://schemas.openxmlformats.org/spreadsheetml/2006/main" count="146" uniqueCount="78">
  <si>
    <t>Jõhvi valla meistrivõistlused tõstmises.</t>
  </si>
  <si>
    <t>Tammiku</t>
  </si>
  <si>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</si>
  <si>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</si>
  <si>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</si>
  <si>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</si>
  <si>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</si>
  <si>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</si>
  <si>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</si>
  <si>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</si>
  <si>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</si>
  <si>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</si>
  <si>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</si>
  <si>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</si>
  <si>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</si>
  <si>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</si>
  <si>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</si>
  <si>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</si>
  <si>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 xml:space="preserve">     </t>
  </si>
  <si>
    <t>Naised 64 kg</t>
  </si>
  <si>
    <t>Carolin Jalast</t>
  </si>
  <si>
    <t>Vargamäe</t>
  </si>
  <si>
    <t>26x</t>
  </si>
  <si>
    <t>II</t>
  </si>
  <si>
    <t>Emma Kivirand</t>
  </si>
  <si>
    <t>48x</t>
  </si>
  <si>
    <t>60x</t>
  </si>
  <si>
    <t>I</t>
  </si>
  <si>
    <t>Nele-Marie Palmeos</t>
  </si>
  <si>
    <t>III</t>
  </si>
  <si>
    <t>Rebeca Park</t>
  </si>
  <si>
    <t>Naised +64 kg</t>
  </si>
  <si>
    <t>Emely Raud</t>
  </si>
  <si>
    <t>Edu</t>
  </si>
  <si>
    <t>55x</t>
  </si>
  <si>
    <t>Merti Hein</t>
  </si>
  <si>
    <t>30x</t>
  </si>
  <si>
    <t>44x</t>
  </si>
  <si>
    <t>Inger Iris Prants</t>
  </si>
  <si>
    <t>35x</t>
  </si>
  <si>
    <t>53x</t>
  </si>
  <si>
    <t>Mehed  55 kg</t>
  </si>
  <si>
    <t>Daniel Purk</t>
  </si>
  <si>
    <t>40x</t>
  </si>
  <si>
    <t>Artur Špalov</t>
  </si>
  <si>
    <t>Olümpionik</t>
  </si>
  <si>
    <t>43x</t>
  </si>
  <si>
    <t>Žürii: Ago Aadumäe</t>
  </si>
  <si>
    <t>Kohtunikud:</t>
  </si>
  <si>
    <t>Georgi Georgijevski</t>
  </si>
  <si>
    <t>Sekretär:</t>
  </si>
  <si>
    <t>Endel Põld</t>
  </si>
  <si>
    <t>Sigrith Moorast</t>
  </si>
  <si>
    <t>Aeg:</t>
  </si>
  <si>
    <t>Aleksandr Golov</t>
  </si>
  <si>
    <t>.</t>
  </si>
  <si>
    <t>Mehed 61 kg</t>
  </si>
  <si>
    <t>Ivan Vorobjov</t>
  </si>
  <si>
    <t>Mehed 81 kg</t>
  </si>
  <si>
    <t>Aleksei Kolotkov</t>
  </si>
  <si>
    <t>Albatros</t>
  </si>
  <si>
    <t>Vjatseslav Sas</t>
  </si>
  <si>
    <t>52x</t>
  </si>
  <si>
    <t>Kait Viks</t>
  </si>
  <si>
    <t>90x</t>
  </si>
  <si>
    <t>Mehed  89  kg</t>
  </si>
  <si>
    <t>Robin Kangur</t>
  </si>
  <si>
    <t>56x</t>
  </si>
  <si>
    <t>75X</t>
  </si>
  <si>
    <t>Dmitri Dadonov</t>
  </si>
  <si>
    <t>22.0.2008</t>
  </si>
  <si>
    <t>70x</t>
  </si>
  <si>
    <t xml:space="preserve">     Eesti rekordid U-13 kehakaalus -61kg</t>
  </si>
  <si>
    <t>Reb. 60Kg 62kg</t>
  </si>
  <si>
    <t>Kogusumma 134kg</t>
  </si>
  <si>
    <t>Paremusjärjestus Sinclairi punktisüsteemi järgi</t>
  </si>
  <si>
    <t>Naised</t>
  </si>
  <si>
    <t>Mehed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</si>
</sst>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DD/MM/YYYY"/>
    <numFmt numFmtId="167" formatCode="0.000000"/>
    <numFmt numFmtId="168" formatCode="@"/>
    <numFmt numFmtId="169" formatCode="0.000"/>
    <numFmt numFmtId="170" formatCode="General"/>
    <numFmt numFmtId="171" formatCode="HH:MM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89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5" fontId="0" fillId="0" borderId="0" xfId="0" applyNumberForma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Alignment="1" applyProtection="1">
      <alignment horizontal="center"/>
      <protection locked="0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left"/>
    </xf>
    <xf numFmtId="164" fontId="1" fillId="0" borderId="0" xfId="0" applyFont="1" applyAlignment="1">
      <alignment horizontal="left"/>
    </xf>
    <xf numFmtId="164" fontId="1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4" fontId="0" fillId="3" borderId="1" xfId="0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4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 applyProtection="1">
      <alignment horizontal="center"/>
      <protection locked="0"/>
    </xf>
    <xf numFmtId="169" fontId="0" fillId="0" borderId="1" xfId="0" applyNumberFormat="1" applyFont="1" applyBorder="1" applyAlignment="1">
      <alignment horizontal="center"/>
    </xf>
    <xf numFmtId="164" fontId="0" fillId="4" borderId="1" xfId="0" applyFill="1" applyBorder="1" applyAlignment="1">
      <alignment horizontal="center"/>
    </xf>
    <xf numFmtId="164" fontId="0" fillId="4" borderId="1" xfId="0" applyFont="1" applyFill="1" applyBorder="1" applyAlignment="1" applyProtection="1">
      <alignment horizontal="center"/>
      <protection locked="0"/>
    </xf>
    <xf numFmtId="164" fontId="0" fillId="4" borderId="1" xfId="0" applyFont="1" applyFill="1" applyBorder="1" applyAlignment="1">
      <alignment horizontal="center"/>
    </xf>
    <xf numFmtId="164" fontId="0" fillId="5" borderId="1" xfId="0" applyFont="1" applyFill="1" applyBorder="1" applyAlignment="1" applyProtection="1">
      <alignment horizontal="center"/>
      <protection locked="0"/>
    </xf>
    <xf numFmtId="164" fontId="0" fillId="3" borderId="1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4" fontId="0" fillId="5" borderId="1" xfId="0" applyFont="1" applyFill="1" applyBorder="1" applyAlignment="1">
      <alignment horizontal="center"/>
    </xf>
    <xf numFmtId="164" fontId="0" fillId="5" borderId="1" xfId="0" applyFont="1" applyFill="1" applyBorder="1" applyAlignment="1">
      <alignment horizontal="center"/>
    </xf>
    <xf numFmtId="168" fontId="1" fillId="6" borderId="1" xfId="0" applyNumberFormat="1" applyFont="1" applyFill="1" applyBorder="1" applyAlignment="1">
      <alignment horizontal="center"/>
    </xf>
    <xf numFmtId="164" fontId="0" fillId="3" borderId="0" xfId="0" applyFill="1" applyBorder="1" applyAlignment="1">
      <alignment horizontal="center"/>
    </xf>
    <xf numFmtId="164" fontId="0" fillId="0" borderId="1" xfId="0" applyFont="1" applyFill="1" applyBorder="1" applyAlignment="1" applyProtection="1">
      <alignment horizontal="center"/>
      <protection locked="0"/>
    </xf>
    <xf numFmtId="164" fontId="0" fillId="0" borderId="1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 applyProtection="1">
      <alignment horizontal="center"/>
      <protection locked="0"/>
    </xf>
    <xf numFmtId="164" fontId="1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Border="1" applyAlignment="1" applyProtection="1">
      <alignment horizontal="right"/>
      <protection locked="0"/>
    </xf>
    <xf numFmtId="164" fontId="0" fillId="0" borderId="0" xfId="0" applyAlignment="1">
      <alignment/>
    </xf>
    <xf numFmtId="164" fontId="0" fillId="0" borderId="0" xfId="0" applyFont="1" applyBorder="1" applyAlignment="1">
      <alignment horizontal="right"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left"/>
    </xf>
    <xf numFmtId="165" fontId="0" fillId="0" borderId="0" xfId="0" applyNumberFormat="1" applyFont="1" applyAlignment="1" applyProtection="1">
      <alignment horizontal="center"/>
      <protection locked="0"/>
    </xf>
    <xf numFmtId="164" fontId="0" fillId="0" borderId="0" xfId="0" applyFont="1" applyAlignment="1">
      <alignment horizontal="right"/>
    </xf>
    <xf numFmtId="171" fontId="0" fillId="0" borderId="0" xfId="0" applyNumberFormat="1" applyFont="1" applyFill="1" applyBorder="1" applyAlignment="1">
      <alignment/>
    </xf>
    <xf numFmtId="164" fontId="0" fillId="0" borderId="0" xfId="0" applyFont="1" applyAlignment="1">
      <alignment/>
    </xf>
    <xf numFmtId="164" fontId="0" fillId="7" borderId="1" xfId="0" applyFont="1" applyFill="1" applyBorder="1" applyAlignment="1" applyProtection="1">
      <alignment horizontal="center"/>
      <protection locked="0"/>
    </xf>
    <xf numFmtId="164" fontId="0" fillId="7" borderId="1" xfId="0" applyFont="1" applyFill="1" applyBorder="1" applyAlignment="1">
      <alignment horizontal="center"/>
    </xf>
    <xf numFmtId="164" fontId="0" fillId="7" borderId="1" xfId="0" applyNumberFormat="1" applyFont="1" applyFill="1" applyBorder="1" applyAlignment="1">
      <alignment horizontal="center"/>
    </xf>
    <xf numFmtId="164" fontId="0" fillId="0" borderId="1" xfId="0" applyFill="1" applyBorder="1" applyAlignment="1">
      <alignment horizontal="center" wrapText="1"/>
    </xf>
    <xf numFmtId="164" fontId="0" fillId="3" borderId="1" xfId="0" applyFont="1" applyFill="1" applyBorder="1" applyAlignment="1">
      <alignment horizontal="center" wrapText="1"/>
    </xf>
    <xf numFmtId="166" fontId="0" fillId="0" borderId="1" xfId="0" applyNumberFormat="1" applyFont="1" applyBorder="1" applyAlignment="1">
      <alignment horizontal="center" wrapText="1"/>
    </xf>
    <xf numFmtId="164" fontId="0" fillId="0" borderId="1" xfId="0" applyFont="1" applyBorder="1" applyAlignment="1">
      <alignment horizontal="center" wrapText="1"/>
    </xf>
    <xf numFmtId="165" fontId="0" fillId="0" borderId="1" xfId="0" applyNumberFormat="1" applyFont="1" applyBorder="1" applyAlignment="1" applyProtection="1">
      <alignment horizontal="center" wrapText="1"/>
      <protection locked="0"/>
    </xf>
    <xf numFmtId="169" fontId="0" fillId="0" borderId="1" xfId="0" applyNumberFormat="1" applyFont="1" applyBorder="1" applyAlignment="1">
      <alignment horizontal="center" wrapText="1"/>
    </xf>
    <xf numFmtId="164" fontId="0" fillId="5" borderId="1" xfId="0" applyFont="1" applyFill="1" applyBorder="1" applyAlignment="1">
      <alignment horizontal="center" wrapText="1"/>
    </xf>
    <xf numFmtId="164" fontId="0" fillId="4" borderId="1" xfId="0" applyFont="1" applyFill="1" applyBorder="1" applyAlignment="1" applyProtection="1">
      <alignment horizontal="center" wrapText="1"/>
      <protection locked="0"/>
    </xf>
    <xf numFmtId="164" fontId="0" fillId="4" borderId="1" xfId="0" applyFont="1" applyFill="1" applyBorder="1" applyAlignment="1">
      <alignment horizontal="center" wrapText="1"/>
    </xf>
    <xf numFmtId="164" fontId="0" fillId="4" borderId="1" xfId="0" applyFill="1" applyBorder="1" applyAlignment="1">
      <alignment horizontal="center" wrapText="1"/>
    </xf>
    <xf numFmtId="164" fontId="0" fillId="3" borderId="1" xfId="0" applyNumberFormat="1" applyFont="1" applyFill="1" applyBorder="1" applyAlignment="1">
      <alignment horizontal="center" wrapText="1"/>
    </xf>
    <xf numFmtId="164" fontId="1" fillId="0" borderId="1" xfId="0" applyFont="1" applyFill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164" fontId="0" fillId="5" borderId="1" xfId="0" applyFont="1" applyFill="1" applyBorder="1" applyAlignment="1">
      <alignment horizontal="center" wrapText="1"/>
    </xf>
    <xf numFmtId="164" fontId="0" fillId="5" borderId="1" xfId="0" applyFont="1" applyFill="1" applyBorder="1" applyAlignment="1" applyProtection="1">
      <alignment horizontal="center" wrapText="1"/>
      <protection locked="0"/>
    </xf>
    <xf numFmtId="164" fontId="0" fillId="0" borderId="0" xfId="0" applyFont="1" applyAlignment="1">
      <alignment horizontal="center"/>
    </xf>
    <xf numFmtId="164" fontId="0" fillId="8" borderId="0" xfId="0" applyFill="1" applyAlignment="1">
      <alignment horizontal="center"/>
    </xf>
    <xf numFmtId="164" fontId="0" fillId="9" borderId="0" xfId="0" applyFont="1" applyFill="1" applyAlignment="1">
      <alignment horizontal="center"/>
    </xf>
    <xf numFmtId="164" fontId="0" fillId="9" borderId="0" xfId="0" applyFont="1" applyFill="1" applyBorder="1" applyAlignment="1">
      <alignment horizontal="center"/>
    </xf>
    <xf numFmtId="165" fontId="0" fillId="9" borderId="0" xfId="0" applyNumberFormat="1" applyFont="1" applyFill="1" applyBorder="1" applyAlignment="1">
      <alignment horizontal="center"/>
    </xf>
    <xf numFmtId="164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4" fontId="0" fillId="9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A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0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6"/>
  <sheetViews>
    <sheetView tabSelected="1" workbookViewId="0" topLeftCell="A37">
      <selection activeCell="J58" sqref="J58"/>
    </sheetView>
  </sheetViews>
  <sheetFormatPr defaultColWidth="8.00390625" defaultRowHeight="12.75"/>
  <cols>
    <col min="1" max="1" width="4.57421875" style="0" customWidth="1"/>
    <col min="2" max="2" width="19.7109375" style="0" customWidth="1"/>
    <col min="3" max="3" width="12.00390625" style="0" customWidth="1"/>
    <col min="4" max="4" width="12.7109375" style="0" customWidth="1"/>
    <col min="5" max="5" width="7.7109375" style="1" customWidth="1"/>
    <col min="6" max="6" width="6.57421875" style="0" customWidth="1"/>
    <col min="7" max="7" width="6.7109375" style="0" customWidth="1"/>
    <col min="8" max="8" width="7.57421875" style="0" customWidth="1"/>
    <col min="9" max="12" width="6.7109375" style="0" customWidth="1"/>
    <col min="13" max="13" width="7.421875" style="0" customWidth="1"/>
    <col min="14" max="14" width="7.7109375" style="0" customWidth="1"/>
    <col min="15" max="15" width="7.140625" style="0" customWidth="1"/>
    <col min="16" max="16" width="7.140625" style="2" customWidth="1"/>
    <col min="17" max="17" width="7.57421875" style="0" customWidth="1"/>
    <col min="18" max="16384" width="9.00390625" style="0" customWidth="1"/>
  </cols>
  <sheetData>
    <row r="1" spans="1:17" ht="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">
      <c r="A2" s="4">
        <v>44485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6"/>
      <c r="B4" s="7"/>
      <c r="D4" s="8"/>
      <c r="E4" s="9"/>
      <c r="F4" s="10"/>
      <c r="G4" s="10"/>
      <c r="H4" s="10"/>
      <c r="I4" s="10"/>
      <c r="J4" s="10"/>
      <c r="K4" s="11"/>
      <c r="L4" s="11"/>
      <c r="M4" s="12"/>
      <c r="N4" s="13"/>
      <c r="O4" s="13"/>
      <c r="P4" s="14"/>
      <c r="Q4" s="13"/>
    </row>
    <row r="5" spans="1:17" ht="12.75">
      <c r="A5" s="15" t="s">
        <v>2</v>
      </c>
      <c r="B5" s="15"/>
      <c r="C5" s="15"/>
      <c r="D5" s="15"/>
      <c r="E5" s="15"/>
      <c r="F5" s="15"/>
      <c r="G5" s="15" t="s">
        <v>3</v>
      </c>
      <c r="H5" s="15"/>
      <c r="I5" s="15"/>
      <c r="J5" s="15"/>
      <c r="K5" s="15"/>
      <c r="L5" s="15"/>
      <c r="M5" s="15" t="s">
        <v>4</v>
      </c>
      <c r="N5" s="15"/>
      <c r="O5" s="15"/>
      <c r="P5" s="15"/>
      <c r="Q5" s="15"/>
    </row>
    <row r="6" spans="1:19" ht="12.75" customHeight="1">
      <c r="A6" s="16" t="s">
        <v>5</v>
      </c>
      <c r="B6" s="16" t="s">
        <v>6</v>
      </c>
      <c r="C6" s="16" t="s">
        <v>7</v>
      </c>
      <c r="D6" s="16" t="s">
        <v>8</v>
      </c>
      <c r="E6" s="17" t="s">
        <v>9</v>
      </c>
      <c r="F6" s="18" t="s">
        <v>10</v>
      </c>
      <c r="G6" s="19" t="s">
        <v>11</v>
      </c>
      <c r="H6" s="19"/>
      <c r="I6" s="19"/>
      <c r="J6" s="19" t="s">
        <v>12</v>
      </c>
      <c r="K6" s="19"/>
      <c r="L6" s="19"/>
      <c r="M6" s="19" t="s">
        <v>13</v>
      </c>
      <c r="N6" s="19" t="s">
        <v>14</v>
      </c>
      <c r="O6" s="19" t="s">
        <v>15</v>
      </c>
      <c r="P6" s="20" t="s">
        <v>16</v>
      </c>
      <c r="Q6" s="21" t="s">
        <v>17</v>
      </c>
      <c r="S6" t="s">
        <v>18</v>
      </c>
    </row>
    <row r="7" spans="1:17" ht="12">
      <c r="A7" s="16"/>
      <c r="B7" s="16"/>
      <c r="C7" s="16"/>
      <c r="D7" s="16"/>
      <c r="E7" s="17"/>
      <c r="F7" s="18"/>
      <c r="G7" s="19">
        <v>1</v>
      </c>
      <c r="H7" s="19">
        <v>2</v>
      </c>
      <c r="I7" s="19">
        <v>3</v>
      </c>
      <c r="J7" s="19">
        <v>1</v>
      </c>
      <c r="K7" s="19">
        <v>2</v>
      </c>
      <c r="L7" s="19">
        <v>3</v>
      </c>
      <c r="M7" s="19"/>
      <c r="N7" s="19"/>
      <c r="O7" s="19"/>
      <c r="P7" s="20"/>
      <c r="Q7" s="21"/>
    </row>
    <row r="8" spans="1:17" ht="12.75">
      <c r="A8" s="22" t="s">
        <v>19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ht="12.75">
      <c r="A9" s="23"/>
      <c r="B9" s="24" t="s">
        <v>20</v>
      </c>
      <c r="C9" s="25">
        <v>41219</v>
      </c>
      <c r="D9" s="26" t="s">
        <v>21</v>
      </c>
      <c r="E9" s="27">
        <v>30.4</v>
      </c>
      <c r="F9" s="28">
        <f aca="true" t="shared" si="0" ref="F9:F12">POWER(10,(0.783497476*(LOG10(E9/153.655)*LOG10(E9/153.655))))</f>
        <v>2.4431681551460396</v>
      </c>
      <c r="G9" s="29">
        <v>15</v>
      </c>
      <c r="H9" s="30">
        <v>17</v>
      </c>
      <c r="I9" s="31">
        <v>18</v>
      </c>
      <c r="J9" s="29">
        <v>22</v>
      </c>
      <c r="K9" s="30">
        <v>24</v>
      </c>
      <c r="L9" s="32" t="s">
        <v>22</v>
      </c>
      <c r="M9" s="26">
        <f aca="true" t="shared" si="1" ref="M9:M12">MAX(G9:I9)</f>
        <v>18</v>
      </c>
      <c r="N9" s="26">
        <f aca="true" t="shared" si="2" ref="N9:N12">MAX(J9:L9)</f>
        <v>24</v>
      </c>
      <c r="O9" s="33">
        <f aca="true" t="shared" si="3" ref="O9:O12">M9+N9</f>
        <v>42</v>
      </c>
      <c r="P9" s="34" t="s">
        <v>23</v>
      </c>
      <c r="Q9" s="35">
        <f aca="true" t="shared" si="4" ref="Q9:Q12">O9*F9</f>
        <v>102.61306251613367</v>
      </c>
    </row>
    <row r="10" spans="1:17" ht="12.75">
      <c r="A10" s="23"/>
      <c r="B10" s="24" t="s">
        <v>24</v>
      </c>
      <c r="C10" s="25">
        <v>38950</v>
      </c>
      <c r="D10" s="26" t="s">
        <v>21</v>
      </c>
      <c r="E10" s="27">
        <v>63.95</v>
      </c>
      <c r="F10" s="28">
        <f t="shared" si="0"/>
        <v>1.298846737549263</v>
      </c>
      <c r="G10" s="29">
        <v>42</v>
      </c>
      <c r="H10" s="30">
        <v>46</v>
      </c>
      <c r="I10" s="36" t="s">
        <v>25</v>
      </c>
      <c r="J10" s="29">
        <v>53</v>
      </c>
      <c r="K10" s="30">
        <v>57</v>
      </c>
      <c r="L10" s="32" t="s">
        <v>26</v>
      </c>
      <c r="M10" s="26">
        <f t="shared" si="1"/>
        <v>46</v>
      </c>
      <c r="N10" s="26">
        <f t="shared" si="2"/>
        <v>57</v>
      </c>
      <c r="O10" s="33">
        <f t="shared" si="3"/>
        <v>103</v>
      </c>
      <c r="P10" s="34" t="s">
        <v>27</v>
      </c>
      <c r="Q10" s="35">
        <f t="shared" si="4"/>
        <v>133.78121396757408</v>
      </c>
    </row>
    <row r="11" spans="1:17" ht="12.75">
      <c r="A11" s="23"/>
      <c r="B11" s="24" t="s">
        <v>28</v>
      </c>
      <c r="C11" s="25">
        <v>40188</v>
      </c>
      <c r="D11" s="26" t="s">
        <v>21</v>
      </c>
      <c r="E11" s="27">
        <v>61.5</v>
      </c>
      <c r="F11" s="28">
        <f t="shared" si="0"/>
        <v>1.330161567925342</v>
      </c>
      <c r="G11" s="29">
        <v>28</v>
      </c>
      <c r="H11" s="30">
        <v>30</v>
      </c>
      <c r="I11" s="31">
        <v>31</v>
      </c>
      <c r="J11" s="29">
        <v>38</v>
      </c>
      <c r="K11" s="30">
        <v>40</v>
      </c>
      <c r="L11" s="30">
        <v>42</v>
      </c>
      <c r="M11" s="26">
        <f t="shared" si="1"/>
        <v>31</v>
      </c>
      <c r="N11" s="26">
        <f t="shared" si="2"/>
        <v>42</v>
      </c>
      <c r="O11" s="33">
        <f t="shared" si="3"/>
        <v>73</v>
      </c>
      <c r="P11" s="34" t="s">
        <v>29</v>
      </c>
      <c r="Q11" s="35">
        <f t="shared" si="4"/>
        <v>97.10179445854996</v>
      </c>
    </row>
    <row r="12" spans="1:17" ht="12.75">
      <c r="A12" s="23"/>
      <c r="B12" s="24" t="s">
        <v>30</v>
      </c>
      <c r="C12" s="25">
        <v>40555</v>
      </c>
      <c r="D12" s="26" t="s">
        <v>21</v>
      </c>
      <c r="E12" s="27">
        <v>36</v>
      </c>
      <c r="F12" s="28">
        <f t="shared" si="0"/>
        <v>2.047440393261837</v>
      </c>
      <c r="G12" s="29">
        <v>15</v>
      </c>
      <c r="H12" s="30">
        <v>17</v>
      </c>
      <c r="I12" s="31">
        <v>18</v>
      </c>
      <c r="J12" s="29">
        <v>22</v>
      </c>
      <c r="K12" s="30">
        <v>24</v>
      </c>
      <c r="L12" s="30">
        <v>26</v>
      </c>
      <c r="M12" s="26">
        <f t="shared" si="1"/>
        <v>18</v>
      </c>
      <c r="N12" s="26">
        <f t="shared" si="2"/>
        <v>26</v>
      </c>
      <c r="O12" s="33">
        <f t="shared" si="3"/>
        <v>44</v>
      </c>
      <c r="P12" s="34">
        <v>4</v>
      </c>
      <c r="Q12" s="35">
        <f t="shared" si="4"/>
        <v>90.08737730352082</v>
      </c>
    </row>
    <row r="13" spans="1:17" ht="12.75">
      <c r="A13" s="22" t="s">
        <v>31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ht="12.75">
      <c r="A14" s="23"/>
      <c r="B14" s="24" t="s">
        <v>32</v>
      </c>
      <c r="C14" s="25">
        <v>38807</v>
      </c>
      <c r="D14" s="26" t="s">
        <v>33</v>
      </c>
      <c r="E14" s="27">
        <v>72.8</v>
      </c>
      <c r="F14" s="28">
        <f aca="true" t="shared" si="5" ref="F14:F16">POWER(10,(0.783497476*(LOG10(E14/153.655)*LOG10(E14/153.655))))</f>
        <v>1.2090922169889782</v>
      </c>
      <c r="G14" s="29">
        <v>50</v>
      </c>
      <c r="H14" s="32" t="s">
        <v>34</v>
      </c>
      <c r="I14" s="36" t="s">
        <v>34</v>
      </c>
      <c r="J14" s="29">
        <v>70</v>
      </c>
      <c r="K14" s="30">
        <v>75</v>
      </c>
      <c r="L14" s="30">
        <v>78</v>
      </c>
      <c r="M14" s="26">
        <f aca="true" t="shared" si="6" ref="M14:M16">MAX(G14:I14)</f>
        <v>50</v>
      </c>
      <c r="N14" s="26">
        <f aca="true" t="shared" si="7" ref="N14:N16">MAX(J14:L14)</f>
        <v>78</v>
      </c>
      <c r="O14" s="33">
        <f aca="true" t="shared" si="8" ref="O14:O16">M14+N14</f>
        <v>128</v>
      </c>
      <c r="P14" s="34" t="s">
        <v>27</v>
      </c>
      <c r="Q14" s="35">
        <f aca="true" t="shared" si="9" ref="Q14:Q16">O14*F14</f>
        <v>154.7638037745892</v>
      </c>
    </row>
    <row r="15" spans="1:17" ht="12.75">
      <c r="A15" s="23"/>
      <c r="B15" s="24" t="s">
        <v>35</v>
      </c>
      <c r="C15" s="25">
        <v>40219</v>
      </c>
      <c r="D15" s="26" t="s">
        <v>33</v>
      </c>
      <c r="E15" s="27">
        <v>75.8</v>
      </c>
      <c r="F15" s="28">
        <f t="shared" si="5"/>
        <v>1.185181681918999</v>
      </c>
      <c r="G15" s="29">
        <v>28</v>
      </c>
      <c r="H15" s="32" t="s">
        <v>36</v>
      </c>
      <c r="I15" s="36" t="s">
        <v>36</v>
      </c>
      <c r="J15" s="29">
        <v>41</v>
      </c>
      <c r="K15" s="30">
        <v>43</v>
      </c>
      <c r="L15" s="32" t="s">
        <v>37</v>
      </c>
      <c r="M15" s="26">
        <f t="shared" si="6"/>
        <v>28</v>
      </c>
      <c r="N15" s="26">
        <f t="shared" si="7"/>
        <v>43</v>
      </c>
      <c r="O15" s="33">
        <f t="shared" si="8"/>
        <v>71</v>
      </c>
      <c r="P15" s="34" t="s">
        <v>29</v>
      </c>
      <c r="Q15" s="35">
        <f t="shared" si="9"/>
        <v>84.14789941624893</v>
      </c>
    </row>
    <row r="16" spans="1:17" ht="12.75">
      <c r="A16" s="23"/>
      <c r="B16" s="24" t="s">
        <v>38</v>
      </c>
      <c r="C16" s="25">
        <v>40009</v>
      </c>
      <c r="D16" s="26" t="s">
        <v>21</v>
      </c>
      <c r="E16" s="27">
        <v>80.1</v>
      </c>
      <c r="F16" s="28">
        <f t="shared" si="5"/>
        <v>1.1553444376883755</v>
      </c>
      <c r="G16" s="37" t="s">
        <v>39</v>
      </c>
      <c r="H16" s="30">
        <v>35</v>
      </c>
      <c r="I16" s="31">
        <v>40</v>
      </c>
      <c r="J16" s="29">
        <v>45</v>
      </c>
      <c r="K16" s="30">
        <v>50</v>
      </c>
      <c r="L16" s="32" t="s">
        <v>40</v>
      </c>
      <c r="M16" s="26">
        <f t="shared" si="6"/>
        <v>40</v>
      </c>
      <c r="N16" s="26">
        <f t="shared" si="7"/>
        <v>50</v>
      </c>
      <c r="O16" s="33">
        <f t="shared" si="8"/>
        <v>90</v>
      </c>
      <c r="P16" s="34" t="s">
        <v>23</v>
      </c>
      <c r="Q16" s="35">
        <f t="shared" si="9"/>
        <v>103.98099939195379</v>
      </c>
    </row>
    <row r="17" spans="1:17" ht="12.75">
      <c r="A17" s="38" t="s">
        <v>41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ht="12.75">
      <c r="A18" s="23"/>
      <c r="B18" s="24" t="s">
        <v>42</v>
      </c>
      <c r="C18" s="25">
        <v>40442</v>
      </c>
      <c r="D18" s="26" t="s">
        <v>21</v>
      </c>
      <c r="E18" s="27">
        <v>30.8</v>
      </c>
      <c r="F18" s="28">
        <f aca="true" t="shared" si="10" ref="F18:F19">POWER(10,(0.75194503*(LOG10(E18/175.508)*LOG10(E18/175.508))))</f>
        <v>2.688284006929624</v>
      </c>
      <c r="G18" s="29">
        <v>27</v>
      </c>
      <c r="H18" s="30">
        <v>29</v>
      </c>
      <c r="I18" s="31">
        <v>31</v>
      </c>
      <c r="J18" s="29">
        <v>35</v>
      </c>
      <c r="K18" s="30">
        <v>38</v>
      </c>
      <c r="L18" s="32" t="s">
        <v>43</v>
      </c>
      <c r="M18" s="26">
        <f aca="true" t="shared" si="11" ref="M18:M20">MAX(G18:I18)</f>
        <v>31</v>
      </c>
      <c r="N18" s="26">
        <f aca="true" t="shared" si="12" ref="N18:N20">MAX(J18:L18)</f>
        <v>38</v>
      </c>
      <c r="O18" s="33">
        <f aca="true" t="shared" si="13" ref="O18:O20">M18+N18</f>
        <v>69</v>
      </c>
      <c r="P18" s="34" t="s">
        <v>23</v>
      </c>
      <c r="Q18" s="35">
        <f aca="true" t="shared" si="14" ref="Q18:Q20">O18*F18</f>
        <v>185.49159647814406</v>
      </c>
    </row>
    <row r="19" spans="1:17" ht="12.75">
      <c r="A19" s="23"/>
      <c r="B19" s="33" t="s">
        <v>44</v>
      </c>
      <c r="C19" s="25">
        <v>39662</v>
      </c>
      <c r="D19" s="26" t="s">
        <v>45</v>
      </c>
      <c r="E19" s="27">
        <v>43.3</v>
      </c>
      <c r="F19" s="28">
        <f t="shared" si="10"/>
        <v>1.8957995260507852</v>
      </c>
      <c r="G19" s="37" t="s">
        <v>46</v>
      </c>
      <c r="H19" s="30">
        <v>43</v>
      </c>
      <c r="I19" s="31">
        <v>46</v>
      </c>
      <c r="J19" s="29">
        <v>52</v>
      </c>
      <c r="K19" s="30">
        <v>54</v>
      </c>
      <c r="L19" s="30">
        <v>56</v>
      </c>
      <c r="M19" s="26">
        <f t="shared" si="11"/>
        <v>46</v>
      </c>
      <c r="N19" s="26">
        <f t="shared" si="12"/>
        <v>56</v>
      </c>
      <c r="O19" s="33">
        <f t="shared" si="13"/>
        <v>102</v>
      </c>
      <c r="P19" s="34" t="s">
        <v>27</v>
      </c>
      <c r="Q19" s="35">
        <f t="shared" si="14"/>
        <v>193.37155165718008</v>
      </c>
    </row>
    <row r="20" spans="1:17" ht="12.75" customHeight="1" hidden="1">
      <c r="A20" s="23"/>
      <c r="B20" s="39"/>
      <c r="C20" s="25"/>
      <c r="D20" s="26"/>
      <c r="E20" s="27"/>
      <c r="F20" s="28" t="e">
        <f>POWER(10,(0.75194503*(LOG10(#REF!/175.508)*LOG10(#REF!/175.508))))</f>
        <v>#VALUE!</v>
      </c>
      <c r="G20" s="23"/>
      <c r="H20" s="40"/>
      <c r="I20" s="41"/>
      <c r="J20" s="23"/>
      <c r="K20" s="40"/>
      <c r="L20" s="40"/>
      <c r="M20" s="26">
        <f t="shared" si="11"/>
        <v>0</v>
      </c>
      <c r="N20" s="26">
        <f t="shared" si="12"/>
        <v>0</v>
      </c>
      <c r="O20" s="33">
        <f t="shared" si="13"/>
        <v>0</v>
      </c>
      <c r="P20" s="34"/>
      <c r="Q20" s="35" t="e">
        <f t="shared" si="14"/>
        <v>#VALUE!</v>
      </c>
    </row>
    <row r="21" spans="1:17" ht="12.75">
      <c r="A21" s="42"/>
      <c r="B21" s="42"/>
      <c r="C21" s="42"/>
      <c r="D21" s="43"/>
      <c r="E21" s="44"/>
      <c r="F21" s="45"/>
      <c r="G21" s="42"/>
      <c r="H21" s="46"/>
      <c r="I21" s="43"/>
      <c r="J21" s="42"/>
      <c r="K21" s="46"/>
      <c r="L21" s="46"/>
      <c r="M21" s="43"/>
      <c r="N21" s="43"/>
      <c r="O21" s="43"/>
      <c r="P21" s="47"/>
      <c r="Q21" s="48"/>
    </row>
    <row r="22" spans="2:14" ht="12.75">
      <c r="B22" s="6" t="s">
        <v>47</v>
      </c>
      <c r="C22" s="49"/>
      <c r="D22" s="50"/>
      <c r="E22" s="51" t="s">
        <v>48</v>
      </c>
      <c r="F22" s="51"/>
      <c r="G22" s="49" t="s">
        <v>49</v>
      </c>
      <c r="H22" s="49"/>
      <c r="I22" s="52"/>
      <c r="J22" s="11"/>
      <c r="K22" s="53" t="s">
        <v>50</v>
      </c>
      <c r="L22" s="53"/>
      <c r="M22" s="54" t="s">
        <v>51</v>
      </c>
      <c r="N22" s="55"/>
    </row>
    <row r="23" spans="2:14" ht="12.75">
      <c r="B23" s="42"/>
      <c r="C23" s="49"/>
      <c r="D23" s="50"/>
      <c r="E23" s="56"/>
      <c r="F23" s="12"/>
      <c r="G23" s="49" t="s">
        <v>52</v>
      </c>
      <c r="H23" s="49"/>
      <c r="I23" s="52"/>
      <c r="J23" s="11"/>
      <c r="K23" s="52"/>
      <c r="L23" s="57" t="s">
        <v>53</v>
      </c>
      <c r="M23" s="58"/>
      <c r="N23" s="59"/>
    </row>
    <row r="24" spans="2:14" ht="12.75">
      <c r="B24" s="42"/>
      <c r="C24" s="49"/>
      <c r="D24" s="50"/>
      <c r="E24" s="56"/>
      <c r="F24" s="12"/>
      <c r="G24" s="49" t="s">
        <v>54</v>
      </c>
      <c r="H24" s="49"/>
      <c r="I24" s="52"/>
      <c r="J24" s="11"/>
      <c r="K24" s="52"/>
      <c r="L24" s="57"/>
      <c r="M24" s="54"/>
      <c r="N24" s="59"/>
    </row>
    <row r="25" spans="2:14" ht="12.75">
      <c r="B25" s="42"/>
      <c r="C25" s="49"/>
      <c r="D25" s="50"/>
      <c r="E25" s="56"/>
      <c r="F25" s="12"/>
      <c r="G25" s="49"/>
      <c r="H25" s="49"/>
      <c r="I25" s="52"/>
      <c r="J25" s="11"/>
      <c r="K25" s="52"/>
      <c r="L25" s="57"/>
      <c r="M25" s="54"/>
      <c r="N25" s="59"/>
    </row>
    <row r="26" spans="2:14" ht="12.75">
      <c r="B26" s="42"/>
      <c r="C26" s="49"/>
      <c r="D26" s="50"/>
      <c r="E26" s="56"/>
      <c r="F26" s="12"/>
      <c r="G26" s="49"/>
      <c r="H26" s="49"/>
      <c r="I26" s="52"/>
      <c r="J26" s="11"/>
      <c r="K26" s="52"/>
      <c r="L26" s="57"/>
      <c r="M26" s="54"/>
      <c r="N26" s="59"/>
    </row>
    <row r="27" spans="2:14" ht="12.75">
      <c r="B27" s="42"/>
      <c r="C27" s="49"/>
      <c r="D27" s="50"/>
      <c r="E27" s="56"/>
      <c r="F27" s="12"/>
      <c r="G27" s="49"/>
      <c r="H27" s="49"/>
      <c r="I27" s="52"/>
      <c r="J27" s="11"/>
      <c r="K27" s="52"/>
      <c r="L27" s="57"/>
      <c r="M27" s="54"/>
      <c r="N27" s="59"/>
    </row>
    <row r="28" spans="2:14" ht="12.75">
      <c r="B28" s="42"/>
      <c r="C28" s="49"/>
      <c r="D28" s="50"/>
      <c r="E28" s="56"/>
      <c r="F28" s="12"/>
      <c r="G28" s="49"/>
      <c r="H28" s="49"/>
      <c r="I28" s="52"/>
      <c r="J28" s="11"/>
      <c r="K28" s="52"/>
      <c r="L28" s="57"/>
      <c r="M28" s="54"/>
      <c r="N28" s="59"/>
    </row>
    <row r="29" spans="2:14" ht="12.75">
      <c r="B29" s="42"/>
      <c r="C29" s="49"/>
      <c r="D29" s="50"/>
      <c r="E29" s="56"/>
      <c r="F29" s="12"/>
      <c r="G29" s="49"/>
      <c r="H29" s="49"/>
      <c r="I29" s="52"/>
      <c r="J29" s="11"/>
      <c r="K29" s="52"/>
      <c r="L29" s="57"/>
      <c r="M29" s="54"/>
      <c r="N29" s="59"/>
    </row>
    <row r="30" spans="2:14" ht="12.75">
      <c r="B30" s="42"/>
      <c r="C30" s="49"/>
      <c r="D30" s="50"/>
      <c r="E30" s="56"/>
      <c r="F30" s="12"/>
      <c r="G30" s="49"/>
      <c r="H30" s="49"/>
      <c r="I30" s="52"/>
      <c r="J30" s="11"/>
      <c r="K30" s="52"/>
      <c r="L30" s="57"/>
      <c r="M30" s="54"/>
      <c r="N30" s="59"/>
    </row>
    <row r="31" spans="2:14" ht="12.75">
      <c r="B31" s="42"/>
      <c r="C31" s="49"/>
      <c r="D31" s="50"/>
      <c r="E31" s="56"/>
      <c r="F31" s="12"/>
      <c r="G31" s="49"/>
      <c r="H31" s="49"/>
      <c r="I31" s="52"/>
      <c r="J31" s="11"/>
      <c r="K31" s="52"/>
      <c r="L31" s="57"/>
      <c r="M31" s="54"/>
      <c r="N31" s="59"/>
    </row>
    <row r="32" spans="2:14" ht="12.75">
      <c r="B32" s="42"/>
      <c r="C32" s="49"/>
      <c r="D32" s="50"/>
      <c r="E32" s="56"/>
      <c r="F32" s="12"/>
      <c r="G32" s="49"/>
      <c r="H32" s="49"/>
      <c r="I32" s="52"/>
      <c r="J32" s="11"/>
      <c r="K32" s="52"/>
      <c r="L32" s="57"/>
      <c r="M32" s="54"/>
      <c r="N32" s="59"/>
    </row>
    <row r="33" spans="2:14" ht="12.75">
      <c r="B33" s="42"/>
      <c r="C33" s="49"/>
      <c r="D33" s="50"/>
      <c r="E33" s="56"/>
      <c r="F33" s="12"/>
      <c r="G33" s="49"/>
      <c r="H33" s="49"/>
      <c r="I33" s="52"/>
      <c r="J33" s="11"/>
      <c r="K33" s="52"/>
      <c r="L33" s="57"/>
      <c r="M33" s="54"/>
      <c r="N33" s="59"/>
    </row>
    <row r="34" spans="2:14" ht="17.25" customHeight="1">
      <c r="B34" s="42"/>
      <c r="C34" s="49"/>
      <c r="D34" s="50"/>
      <c r="E34" s="56"/>
      <c r="F34" s="12"/>
      <c r="G34" s="49"/>
      <c r="H34" s="49"/>
      <c r="I34" s="52"/>
      <c r="J34" s="11"/>
      <c r="K34" s="52"/>
      <c r="L34" s="57"/>
      <c r="M34" s="54"/>
      <c r="N34" s="59"/>
    </row>
    <row r="35" spans="2:14" ht="12.75">
      <c r="B35" s="42"/>
      <c r="C35" s="49"/>
      <c r="D35" s="50"/>
      <c r="E35" s="56"/>
      <c r="F35" s="12"/>
      <c r="G35" s="49"/>
      <c r="H35" s="49"/>
      <c r="I35" s="52"/>
      <c r="J35" s="11"/>
      <c r="K35" s="52"/>
      <c r="L35" s="57"/>
      <c r="M35" s="54"/>
      <c r="N35" s="59"/>
    </row>
    <row r="36" spans="2:14" ht="12.75">
      <c r="B36" s="42"/>
      <c r="C36" s="49"/>
      <c r="D36" s="50"/>
      <c r="E36" s="56"/>
      <c r="F36" s="12"/>
      <c r="G36" s="49"/>
      <c r="H36" s="49"/>
      <c r="I36" s="52"/>
      <c r="J36" s="11"/>
      <c r="K36" s="52"/>
      <c r="L36" s="57"/>
      <c r="M36" s="54"/>
      <c r="N36" s="59"/>
    </row>
    <row r="37" spans="1:17" ht="12.75">
      <c r="A37" s="15" t="s">
        <v>2</v>
      </c>
      <c r="B37" s="15"/>
      <c r="C37" s="15"/>
      <c r="D37" s="15"/>
      <c r="E37" s="15"/>
      <c r="F37" s="15"/>
      <c r="G37" s="15" t="s">
        <v>3</v>
      </c>
      <c r="H37" s="15"/>
      <c r="I37" s="15"/>
      <c r="J37" s="15"/>
      <c r="K37" s="15"/>
      <c r="L37" s="15"/>
      <c r="M37" s="15" t="s">
        <v>4</v>
      </c>
      <c r="N37" s="15"/>
      <c r="O37" s="15"/>
      <c r="P37" s="15"/>
      <c r="Q37" s="15"/>
    </row>
    <row r="38" spans="1:17" ht="12" customHeight="1">
      <c r="A38" s="16" t="s">
        <v>5</v>
      </c>
      <c r="B38" s="16" t="s">
        <v>6</v>
      </c>
      <c r="C38" s="16" t="s">
        <v>7</v>
      </c>
      <c r="D38" s="16" t="s">
        <v>55</v>
      </c>
      <c r="E38" s="17" t="s">
        <v>9</v>
      </c>
      <c r="F38" s="18" t="s">
        <v>10</v>
      </c>
      <c r="G38" s="19" t="s">
        <v>11</v>
      </c>
      <c r="H38" s="19"/>
      <c r="I38" s="19"/>
      <c r="J38" s="19" t="s">
        <v>12</v>
      </c>
      <c r="K38" s="19"/>
      <c r="L38" s="19"/>
      <c r="M38" s="19" t="s">
        <v>13</v>
      </c>
      <c r="N38" s="19" t="s">
        <v>14</v>
      </c>
      <c r="O38" s="19" t="s">
        <v>15</v>
      </c>
      <c r="P38" s="20" t="s">
        <v>16</v>
      </c>
      <c r="Q38" s="21" t="s">
        <v>17</v>
      </c>
    </row>
    <row r="39" spans="1:17" ht="12">
      <c r="A39" s="16"/>
      <c r="B39" s="16"/>
      <c r="C39" s="16"/>
      <c r="D39" s="16"/>
      <c r="E39" s="17"/>
      <c r="F39" s="18"/>
      <c r="G39" s="19">
        <v>1</v>
      </c>
      <c r="H39" s="19">
        <v>2</v>
      </c>
      <c r="I39" s="19">
        <v>3</v>
      </c>
      <c r="J39" s="19">
        <v>1</v>
      </c>
      <c r="K39" s="19">
        <v>2</v>
      </c>
      <c r="L39" s="19">
        <v>3</v>
      </c>
      <c r="M39" s="19"/>
      <c r="N39" s="19"/>
      <c r="O39" s="19"/>
      <c r="P39" s="20"/>
      <c r="Q39" s="21"/>
    </row>
    <row r="40" spans="1:17" ht="12.75">
      <c r="A40" s="38" t="s">
        <v>56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1:17" ht="12.75">
      <c r="A41" s="23"/>
      <c r="B41" s="24" t="s">
        <v>57</v>
      </c>
      <c r="C41" s="25">
        <v>39420</v>
      </c>
      <c r="D41" s="26" t="s">
        <v>33</v>
      </c>
      <c r="E41" s="27">
        <v>57</v>
      </c>
      <c r="F41" s="28">
        <f>POWER(10,(0.75194503*(LOG10(E41/175.508)*LOG10(E41/175.508))))</f>
        <v>1.5114057895022783</v>
      </c>
      <c r="G41" s="29">
        <v>58</v>
      </c>
      <c r="H41" s="60">
        <v>60</v>
      </c>
      <c r="I41" s="61">
        <v>62</v>
      </c>
      <c r="J41" s="29">
        <v>68</v>
      </c>
      <c r="K41" s="30">
        <v>70</v>
      </c>
      <c r="L41" s="30">
        <v>72</v>
      </c>
      <c r="M41" s="26">
        <f>MAX(G41:I41)</f>
        <v>62</v>
      </c>
      <c r="N41" s="26">
        <f>MAX(J41:L41)</f>
        <v>72</v>
      </c>
      <c r="O41" s="62">
        <f>M41+N41</f>
        <v>134</v>
      </c>
      <c r="P41" s="34" t="s">
        <v>27</v>
      </c>
      <c r="Q41" s="35">
        <f>O41*F41</f>
        <v>202.5283757933053</v>
      </c>
    </row>
    <row r="42" spans="1:17" ht="12.75">
      <c r="A42" s="38" t="s">
        <v>58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1:17" ht="15">
      <c r="A43" s="63"/>
      <c r="B43" s="64" t="s">
        <v>59</v>
      </c>
      <c r="C43" s="65">
        <v>31228</v>
      </c>
      <c r="D43" s="66" t="s">
        <v>60</v>
      </c>
      <c r="E43" s="67">
        <v>75.2</v>
      </c>
      <c r="F43" s="68">
        <f aca="true" t="shared" si="15" ref="F43:F45">POWER(10,(0.75194503*(LOG10(E43/175.508)*LOG10(E43/175.508))))</f>
        <v>1.2643728801069969</v>
      </c>
      <c r="G43" s="69" t="s">
        <v>26</v>
      </c>
      <c r="H43" s="70">
        <v>60</v>
      </c>
      <c r="I43" s="71">
        <v>65</v>
      </c>
      <c r="J43" s="72">
        <v>77</v>
      </c>
      <c r="K43" s="70">
        <v>80</v>
      </c>
      <c r="L43" s="70">
        <v>82</v>
      </c>
      <c r="M43" s="66">
        <f aca="true" t="shared" si="16" ref="M43:M45">MAX(G43:I43)</f>
        <v>65</v>
      </c>
      <c r="N43" s="66">
        <f aca="true" t="shared" si="17" ref="N43:N45">MAX(J43:L43)</f>
        <v>82</v>
      </c>
      <c r="O43" s="73">
        <f aca="true" t="shared" si="18" ref="O43:O45">M43+N43</f>
        <v>147</v>
      </c>
      <c r="P43" s="74" t="s">
        <v>23</v>
      </c>
      <c r="Q43" s="75">
        <f aca="true" t="shared" si="19" ref="Q43:Q45">O43*F43</f>
        <v>185.86281337572854</v>
      </c>
    </row>
    <row r="44" spans="1:17" ht="15">
      <c r="A44" s="63"/>
      <c r="B44" s="64" t="s">
        <v>61</v>
      </c>
      <c r="C44" s="65">
        <v>36785</v>
      </c>
      <c r="D44" s="66" t="s">
        <v>60</v>
      </c>
      <c r="E44" s="67">
        <v>74.5</v>
      </c>
      <c r="F44" s="68">
        <f t="shared" si="15"/>
        <v>1.2709716373427433</v>
      </c>
      <c r="G44" s="69" t="s">
        <v>62</v>
      </c>
      <c r="H44" s="70">
        <v>53</v>
      </c>
      <c r="I44" s="76" t="s">
        <v>34</v>
      </c>
      <c r="J44" s="72">
        <v>67</v>
      </c>
      <c r="K44" s="70">
        <v>72</v>
      </c>
      <c r="L44" s="70">
        <v>75</v>
      </c>
      <c r="M44" s="66">
        <f t="shared" si="16"/>
        <v>53</v>
      </c>
      <c r="N44" s="66">
        <f t="shared" si="17"/>
        <v>75</v>
      </c>
      <c r="O44" s="73">
        <f t="shared" si="18"/>
        <v>128</v>
      </c>
      <c r="P44" s="74" t="s">
        <v>29</v>
      </c>
      <c r="Q44" s="75">
        <f t="shared" si="19"/>
        <v>162.68436957987115</v>
      </c>
    </row>
    <row r="45" spans="1:17" ht="15">
      <c r="A45" s="63"/>
      <c r="B45" s="64" t="s">
        <v>63</v>
      </c>
      <c r="C45" s="65">
        <v>39270</v>
      </c>
      <c r="D45" s="66" t="s">
        <v>21</v>
      </c>
      <c r="E45" s="67">
        <v>76.6</v>
      </c>
      <c r="F45" s="68">
        <f t="shared" si="15"/>
        <v>1.2516674964388985</v>
      </c>
      <c r="G45" s="72">
        <v>65</v>
      </c>
      <c r="H45" s="70">
        <v>70</v>
      </c>
      <c r="I45" s="71">
        <v>72</v>
      </c>
      <c r="J45" s="72">
        <v>82</v>
      </c>
      <c r="K45" s="70">
        <v>87</v>
      </c>
      <c r="L45" s="77" t="s">
        <v>64</v>
      </c>
      <c r="M45" s="66">
        <f t="shared" si="16"/>
        <v>72</v>
      </c>
      <c r="N45" s="66">
        <f t="shared" si="17"/>
        <v>87</v>
      </c>
      <c r="O45" s="73">
        <f t="shared" si="18"/>
        <v>159</v>
      </c>
      <c r="P45" s="74" t="s">
        <v>27</v>
      </c>
      <c r="Q45" s="75">
        <f t="shared" si="19"/>
        <v>199.01513193378486</v>
      </c>
    </row>
    <row r="46" spans="1:17" ht="12.75">
      <c r="A46" s="38" t="s">
        <v>65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1:17" ht="12.75">
      <c r="A47" s="23"/>
      <c r="B47" s="24" t="s">
        <v>66</v>
      </c>
      <c r="C47" s="25">
        <v>39174</v>
      </c>
      <c r="D47" s="26" t="s">
        <v>21</v>
      </c>
      <c r="E47" s="27">
        <v>84.4</v>
      </c>
      <c r="F47" s="28">
        <f aca="true" t="shared" si="20" ref="F47:F48">POWER(10,(0.75194503*(LOG10(E47/175.508)*LOG10(E47/175.508))))</f>
        <v>1.1912911540588886</v>
      </c>
      <c r="G47" s="29">
        <v>50</v>
      </c>
      <c r="H47" s="30">
        <v>53</v>
      </c>
      <c r="I47" s="36" t="s">
        <v>67</v>
      </c>
      <c r="J47" s="29">
        <v>70</v>
      </c>
      <c r="K47" s="32" t="s">
        <v>68</v>
      </c>
      <c r="L47" s="30">
        <v>75</v>
      </c>
      <c r="M47" s="26">
        <f aca="true" t="shared" si="21" ref="M47:M48">MAX(G47:I47)</f>
        <v>53</v>
      </c>
      <c r="N47" s="26">
        <f aca="true" t="shared" si="22" ref="N47:N48">MAX(J47:L47)</f>
        <v>75</v>
      </c>
      <c r="O47" s="33">
        <f aca="true" t="shared" si="23" ref="O47:O48">M47+N47</f>
        <v>128</v>
      </c>
      <c r="P47" s="34" t="s">
        <v>27</v>
      </c>
      <c r="Q47" s="35">
        <f aca="true" t="shared" si="24" ref="Q47:Q48">O47*F47</f>
        <v>152.48526771953775</v>
      </c>
    </row>
    <row r="48" spans="1:17" ht="12.75">
      <c r="A48" s="23"/>
      <c r="B48" s="24" t="s">
        <v>69</v>
      </c>
      <c r="C48" s="25" t="s">
        <v>70</v>
      </c>
      <c r="D48" s="26" t="s">
        <v>33</v>
      </c>
      <c r="E48" s="27">
        <v>82.45</v>
      </c>
      <c r="F48" s="28">
        <f t="shared" si="20"/>
        <v>1.2048963166559545</v>
      </c>
      <c r="G48" s="29">
        <v>50</v>
      </c>
      <c r="H48" s="30">
        <v>54</v>
      </c>
      <c r="I48" s="31">
        <v>57</v>
      </c>
      <c r="J48" s="29">
        <v>60</v>
      </c>
      <c r="K48" s="30">
        <v>65</v>
      </c>
      <c r="L48" s="32" t="s">
        <v>71</v>
      </c>
      <c r="M48" s="26">
        <f t="shared" si="21"/>
        <v>57</v>
      </c>
      <c r="N48" s="26">
        <f t="shared" si="22"/>
        <v>65</v>
      </c>
      <c r="O48" s="33">
        <f t="shared" si="23"/>
        <v>122</v>
      </c>
      <c r="P48" s="34" t="s">
        <v>23</v>
      </c>
      <c r="Q48" s="35">
        <f t="shared" si="24"/>
        <v>146.99735063202644</v>
      </c>
    </row>
    <row r="49" spans="2:14" ht="12.75">
      <c r="B49" s="42"/>
      <c r="C49" s="49"/>
      <c r="D49" s="50"/>
      <c r="E49" s="56"/>
      <c r="F49" s="12"/>
      <c r="G49" s="49"/>
      <c r="H49" s="49"/>
      <c r="I49" s="52"/>
      <c r="J49" s="11"/>
      <c r="K49" s="52"/>
      <c r="L49" s="57"/>
      <c r="M49" s="54"/>
      <c r="N49" s="59"/>
    </row>
    <row r="50" spans="2:14" ht="12.75">
      <c r="B50" s="78" t="s">
        <v>47</v>
      </c>
      <c r="C50" s="49"/>
      <c r="D50" s="50"/>
      <c r="E50" s="51" t="s">
        <v>48</v>
      </c>
      <c r="F50" s="51"/>
      <c r="G50" s="49" t="s">
        <v>49</v>
      </c>
      <c r="H50" s="49"/>
      <c r="I50" s="52"/>
      <c r="J50" s="11"/>
      <c r="K50" s="53" t="s">
        <v>50</v>
      </c>
      <c r="L50" s="53"/>
      <c r="M50" s="54" t="s">
        <v>51</v>
      </c>
      <c r="N50" s="55"/>
    </row>
    <row r="51" spans="2:14" ht="12.75">
      <c r="B51" s="42"/>
      <c r="C51" s="49"/>
      <c r="D51" s="50"/>
      <c r="E51" s="56"/>
      <c r="F51" s="12"/>
      <c r="G51" s="49" t="s">
        <v>52</v>
      </c>
      <c r="H51" s="49"/>
      <c r="I51" s="52"/>
      <c r="J51" s="11"/>
      <c r="K51" s="52"/>
      <c r="L51" s="57" t="s">
        <v>53</v>
      </c>
      <c r="M51" s="58"/>
      <c r="N51" s="59"/>
    </row>
    <row r="52" spans="2:14" ht="12.75">
      <c r="B52" s="42"/>
      <c r="C52" s="49"/>
      <c r="D52" s="50"/>
      <c r="E52" s="56"/>
      <c r="F52" s="12"/>
      <c r="G52" s="49" t="s">
        <v>54</v>
      </c>
      <c r="H52" s="49"/>
      <c r="I52" s="52"/>
      <c r="J52" s="11"/>
      <c r="K52" s="52"/>
      <c r="L52" s="57"/>
      <c r="M52" s="54"/>
      <c r="N52" s="59"/>
    </row>
    <row r="53" spans="2:14" ht="14.25">
      <c r="B53" s="42" t="s">
        <v>72</v>
      </c>
      <c r="C53" s="49"/>
      <c r="D53" s="50"/>
      <c r="E53" s="56"/>
      <c r="F53" s="12"/>
      <c r="G53" s="49"/>
      <c r="H53" s="49"/>
      <c r="I53" s="52"/>
      <c r="J53" s="11"/>
      <c r="K53" s="52"/>
      <c r="L53" s="57"/>
      <c r="M53" s="54"/>
      <c r="N53" s="59"/>
    </row>
    <row r="54" spans="2:14" ht="14.25">
      <c r="B54" s="42" t="s">
        <v>57</v>
      </c>
      <c r="C54" s="49" t="s">
        <v>73</v>
      </c>
      <c r="D54" s="50"/>
      <c r="E54" s="56"/>
      <c r="F54" s="12"/>
      <c r="G54" s="49"/>
      <c r="H54" s="49"/>
      <c r="I54" s="52"/>
      <c r="J54" s="11"/>
      <c r="K54" s="52"/>
      <c r="L54" s="57"/>
      <c r="M54" s="54"/>
      <c r="N54" s="59"/>
    </row>
    <row r="55" spans="2:14" ht="14.25">
      <c r="B55" s="42"/>
      <c r="C55" s="49" t="s">
        <v>74</v>
      </c>
      <c r="D55" s="50"/>
      <c r="E55" s="56"/>
      <c r="F55" s="12"/>
      <c r="G55" s="49"/>
      <c r="H55" s="49"/>
      <c r="I55" s="52"/>
      <c r="J55" s="11"/>
      <c r="K55" s="52"/>
      <c r="L55" s="57"/>
      <c r="M55" s="54"/>
      <c r="N55" s="59"/>
    </row>
    <row r="56" spans="2:14" ht="14.25">
      <c r="B56" s="42"/>
      <c r="C56" s="49"/>
      <c r="D56" s="50"/>
      <c r="E56" s="56"/>
      <c r="F56" s="12"/>
      <c r="G56" s="49"/>
      <c r="H56" s="49"/>
      <c r="I56" s="52"/>
      <c r="J56" s="11"/>
      <c r="K56" s="52"/>
      <c r="L56" s="57"/>
      <c r="M56" s="54"/>
      <c r="N56" s="59"/>
    </row>
    <row r="57" ht="12.75">
      <c r="A57" t="s">
        <v>75</v>
      </c>
    </row>
    <row r="59" spans="1:3" ht="12.75">
      <c r="A59" s="79"/>
      <c r="B59" s="79" t="s">
        <v>76</v>
      </c>
      <c r="C59" s="79"/>
    </row>
    <row r="60" spans="1:3" ht="12.75">
      <c r="A60" s="80" t="s">
        <v>16</v>
      </c>
      <c r="B60" s="80" t="s">
        <v>6</v>
      </c>
      <c r="C60" s="80" t="s">
        <v>17</v>
      </c>
    </row>
    <row r="61" spans="1:5" ht="12.75">
      <c r="A61" s="80" t="s">
        <v>27</v>
      </c>
      <c r="B61" s="81" t="s">
        <v>32</v>
      </c>
      <c r="C61" s="82">
        <v>154.76</v>
      </c>
      <c r="D61" s="83"/>
      <c r="E61" s="84"/>
    </row>
    <row r="62" spans="1:5" ht="12.75">
      <c r="A62" s="80" t="s">
        <v>23</v>
      </c>
      <c r="B62" s="81" t="s">
        <v>24</v>
      </c>
      <c r="C62" s="82">
        <v>133.78</v>
      </c>
      <c r="D62" s="83"/>
      <c r="E62" s="84"/>
    </row>
    <row r="63" spans="1:5" ht="12.75">
      <c r="A63" s="80" t="s">
        <v>29</v>
      </c>
      <c r="B63" s="81" t="s">
        <v>38</v>
      </c>
      <c r="C63" s="82">
        <v>103.98</v>
      </c>
      <c r="D63" s="83"/>
      <c r="E63" s="84"/>
    </row>
    <row r="64" spans="1:5" ht="12.75">
      <c r="A64" s="78"/>
      <c r="B64" s="42"/>
      <c r="C64" s="48"/>
      <c r="D64" s="83"/>
      <c r="E64" s="84"/>
    </row>
    <row r="65" spans="1:5" ht="12.75">
      <c r="A65" s="78"/>
      <c r="B65" s="42"/>
      <c r="C65" s="48"/>
      <c r="D65" s="83"/>
      <c r="E65" s="84"/>
    </row>
    <row r="66" spans="1:5" ht="12.75">
      <c r="A66" s="78"/>
      <c r="B66" s="42"/>
      <c r="C66" s="48"/>
      <c r="D66" s="83"/>
      <c r="E66" s="84"/>
    </row>
    <row r="67" spans="4:5" ht="12.75">
      <c r="D67" s="85"/>
      <c r="E67" s="86"/>
    </row>
    <row r="68" spans="1:5" ht="12.75">
      <c r="A68" s="79"/>
      <c r="B68" s="79" t="s">
        <v>77</v>
      </c>
      <c r="C68" s="79"/>
      <c r="D68" s="85"/>
      <c r="E68" s="86"/>
    </row>
    <row r="69" spans="1:5" ht="12.75">
      <c r="A69" s="80" t="s">
        <v>16</v>
      </c>
      <c r="B69" s="80" t="s">
        <v>6</v>
      </c>
      <c r="C69" s="80" t="s">
        <v>17</v>
      </c>
      <c r="D69" s="85"/>
      <c r="E69" s="86"/>
    </row>
    <row r="70" spans="1:5" ht="12.75">
      <c r="A70" s="80" t="s">
        <v>27</v>
      </c>
      <c r="B70" s="87" t="s">
        <v>57</v>
      </c>
      <c r="C70" s="82">
        <v>202.53</v>
      </c>
      <c r="D70" s="83"/>
      <c r="E70" s="84"/>
    </row>
    <row r="71" spans="1:5" ht="12.75">
      <c r="A71" s="80" t="s">
        <v>23</v>
      </c>
      <c r="B71" s="81" t="s">
        <v>63</v>
      </c>
      <c r="C71" s="82">
        <v>199.02</v>
      </c>
      <c r="D71" s="83"/>
      <c r="E71" s="84"/>
    </row>
    <row r="72" spans="1:5" ht="12.75">
      <c r="A72" s="80" t="s">
        <v>29</v>
      </c>
      <c r="B72" s="81" t="s">
        <v>44</v>
      </c>
      <c r="C72" s="82">
        <v>193.37</v>
      </c>
      <c r="D72" s="83"/>
      <c r="E72" s="84"/>
    </row>
    <row r="73" spans="1:5" ht="12.75">
      <c r="A73" s="78"/>
      <c r="B73" s="42"/>
      <c r="C73" s="48"/>
      <c r="D73" s="83"/>
      <c r="E73" s="84"/>
    </row>
    <row r="74" spans="1:5" ht="12.75">
      <c r="A74" s="78"/>
      <c r="B74" s="42"/>
      <c r="C74" s="48"/>
      <c r="D74" s="83"/>
      <c r="E74" s="84"/>
    </row>
    <row r="75" spans="1:5" ht="12.75">
      <c r="A75" s="78"/>
      <c r="B75" s="42"/>
      <c r="C75" s="48"/>
      <c r="D75" s="83"/>
      <c r="E75" s="84"/>
    </row>
    <row r="76" spans="1:5" ht="12.75">
      <c r="A76" s="78"/>
      <c r="B76" s="42"/>
      <c r="C76" s="48"/>
      <c r="D76" s="83"/>
      <c r="E76" s="84"/>
    </row>
    <row r="77" spans="1:5" ht="12.75">
      <c r="A77" s="78"/>
      <c r="B77" s="42"/>
      <c r="C77" s="48"/>
      <c r="D77" s="83"/>
      <c r="E77" s="84"/>
    </row>
    <row r="78" spans="1:5" ht="12.75">
      <c r="A78" s="78"/>
      <c r="B78" s="42"/>
      <c r="C78" s="48"/>
      <c r="D78" s="83"/>
      <c r="E78" s="84"/>
    </row>
    <row r="79" spans="1:5" ht="12.75">
      <c r="A79" s="78"/>
      <c r="B79" s="42"/>
      <c r="C79" s="48"/>
      <c r="D79" s="83"/>
      <c r="E79" s="84"/>
    </row>
    <row r="80" spans="1:5" ht="12.75">
      <c r="A80" s="78"/>
      <c r="B80" s="42"/>
      <c r="C80" s="48"/>
      <c r="D80" s="83"/>
      <c r="E80" s="84"/>
    </row>
    <row r="81" spans="1:5" ht="12.75">
      <c r="A81" s="78"/>
      <c r="B81" s="42"/>
      <c r="C81" s="48"/>
      <c r="D81" s="83"/>
      <c r="E81" s="84"/>
    </row>
    <row r="82" spans="1:5" ht="12.75">
      <c r="A82" s="78"/>
      <c r="B82" s="43"/>
      <c r="C82" s="48"/>
      <c r="D82" s="83"/>
      <c r="E82" s="84"/>
    </row>
    <row r="83" spans="1:5" ht="12.75">
      <c r="A83" s="78"/>
      <c r="B83" s="42"/>
      <c r="C83" s="48"/>
      <c r="D83" s="83"/>
      <c r="E83" s="84"/>
    </row>
    <row r="84" spans="1:5" ht="12.75">
      <c r="A84" s="78"/>
      <c r="B84" s="42"/>
      <c r="C84" s="48"/>
      <c r="D84" s="83"/>
      <c r="E84" s="84"/>
    </row>
    <row r="85" spans="1:5" ht="12.75">
      <c r="A85" s="78"/>
      <c r="B85" s="42"/>
      <c r="C85" s="48"/>
      <c r="D85" s="83"/>
      <c r="E85" s="84"/>
    </row>
    <row r="86" spans="1:5" ht="12.75">
      <c r="A86" s="78"/>
      <c r="B86" s="42"/>
      <c r="C86" s="48"/>
      <c r="D86" s="83"/>
      <c r="E86" s="84"/>
    </row>
    <row r="87" spans="1:5" ht="12.75">
      <c r="A87" s="78"/>
      <c r="B87" s="88"/>
      <c r="C87" s="48"/>
      <c r="D87" s="83"/>
      <c r="E87" s="84"/>
    </row>
    <row r="88" spans="1:5" ht="12.75">
      <c r="A88" s="78"/>
      <c r="B88" s="42"/>
      <c r="C88" s="48"/>
      <c r="D88" s="83"/>
      <c r="E88" s="84"/>
    </row>
    <row r="89" spans="1:5" ht="12.75">
      <c r="A89" s="78"/>
      <c r="B89" s="42"/>
      <c r="C89" s="48"/>
      <c r="D89" s="83"/>
      <c r="E89" s="84"/>
    </row>
    <row r="90" spans="1:5" ht="12.75">
      <c r="A90" s="78"/>
      <c r="B90" s="42"/>
      <c r="C90" s="48"/>
      <c r="D90" s="83"/>
      <c r="E90" s="84"/>
    </row>
    <row r="91" spans="1:5" ht="12.75">
      <c r="A91" s="78"/>
      <c r="B91" s="42"/>
      <c r="C91" s="48"/>
      <c r="D91" s="83"/>
      <c r="E91" s="84"/>
    </row>
    <row r="92" spans="1:5" ht="12.75">
      <c r="A92" s="78"/>
      <c r="B92" s="42"/>
      <c r="C92" s="48"/>
      <c r="D92" s="83"/>
      <c r="E92" s="84"/>
    </row>
    <row r="93" spans="1:5" ht="12.75">
      <c r="A93" s="78"/>
      <c r="B93" s="42"/>
      <c r="C93" s="48"/>
      <c r="D93" s="83"/>
      <c r="E93" s="84"/>
    </row>
    <row r="94" spans="1:5" ht="12.75">
      <c r="A94" s="78"/>
      <c r="B94" s="42"/>
      <c r="C94" s="48"/>
      <c r="D94" s="83"/>
      <c r="E94" s="84"/>
    </row>
    <row r="95" spans="1:5" ht="12.75">
      <c r="A95" s="78"/>
      <c r="B95" s="42"/>
      <c r="C95" s="48"/>
      <c r="D95" s="83"/>
      <c r="E95" s="84"/>
    </row>
    <row r="96" spans="1:5" ht="12.75">
      <c r="A96" s="78"/>
      <c r="B96" s="42"/>
      <c r="C96" s="48"/>
      <c r="D96" s="83"/>
      <c r="E96" s="84"/>
    </row>
  </sheetData>
  <sheetProtection selectLockedCells="1" selectUnlockedCells="1"/>
  <mergeCells count="45">
    <mergeCell ref="A1:Q1"/>
    <mergeCell ref="A2:Q2"/>
    <mergeCell ref="A3:Q3"/>
    <mergeCell ref="A5:F5"/>
    <mergeCell ref="G5:L5"/>
    <mergeCell ref="M5:Q5"/>
    <mergeCell ref="A6:A7"/>
    <mergeCell ref="B6:B7"/>
    <mergeCell ref="C6:C7"/>
    <mergeCell ref="D6:D7"/>
    <mergeCell ref="E6:E7"/>
    <mergeCell ref="F6:F7"/>
    <mergeCell ref="G6:I6"/>
    <mergeCell ref="J6:L6"/>
    <mergeCell ref="M6:M7"/>
    <mergeCell ref="N6:N7"/>
    <mergeCell ref="O6:O7"/>
    <mergeCell ref="P6:P7"/>
    <mergeCell ref="Q6:Q7"/>
    <mergeCell ref="A8:Q8"/>
    <mergeCell ref="A13:Q13"/>
    <mergeCell ref="A17:Q17"/>
    <mergeCell ref="E22:F22"/>
    <mergeCell ref="K22:L22"/>
    <mergeCell ref="A37:F37"/>
    <mergeCell ref="G37:L37"/>
    <mergeCell ref="M37:Q37"/>
    <mergeCell ref="A38:A39"/>
    <mergeCell ref="B38:B39"/>
    <mergeCell ref="C38:C39"/>
    <mergeCell ref="D38:D39"/>
    <mergeCell ref="E38:E39"/>
    <mergeCell ref="F38:F39"/>
    <mergeCell ref="G38:I38"/>
    <mergeCell ref="J38:L38"/>
    <mergeCell ref="M38:M39"/>
    <mergeCell ref="N38:N39"/>
    <mergeCell ref="O38:O39"/>
    <mergeCell ref="P38:P39"/>
    <mergeCell ref="Q38:Q39"/>
    <mergeCell ref="A40:Q40"/>
    <mergeCell ref="A42:Q42"/>
    <mergeCell ref="A46:Q46"/>
    <mergeCell ref="E50:F50"/>
    <mergeCell ref="K50:L50"/>
  </mergeCells>
  <printOptions/>
  <pageMargins left="0.2361111111111111" right="0.2361111111111111" top="0.7479166666666667" bottom="0.7479166666666667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Arnold Luhaääre mälestusvõistlus 2009</dc:title>
  <dc:subject/>
  <dc:creator>Lydon</dc:creator>
  <cp:keywords/>
  <dc:description/>
  <cp:lastModifiedBy/>
  <cp:lastPrinted>2018-05-01T09:36:19Z</cp:lastPrinted>
  <dcterms:created xsi:type="dcterms:W3CDTF">2009-02-01T09:46:56Z</dcterms:created>
  <dcterms:modified xsi:type="dcterms:W3CDTF">2021-10-20T14:42:13Z</dcterms:modified>
  <cp:category/>
  <cp:version/>
  <cp:contentType/>
  <cp:contentStatus/>
  <cp:revision>10</cp:revision>
</cp:coreProperties>
</file>