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22" firstSheet="8" activeTab="8"/>
  </bookViews>
  <sheets>
    <sheet name="B" sheetId="1" state="hidden" r:id="rId1"/>
    <sheet name="M" sheetId="2" state="hidden" r:id="rId2"/>
    <sheet name="48" sheetId="3" state="hidden" r:id="rId3"/>
    <sheet name="53" sheetId="4" state="hidden" r:id="rId4"/>
    <sheet name="63" sheetId="5" state="hidden" r:id="rId5"/>
    <sheet name="75 +75" sheetId="6" state="hidden" r:id="rId6"/>
    <sheet name="+75" sheetId="7" state="hidden" r:id="rId7"/>
    <sheet name="50" sheetId="8" state="hidden" r:id="rId8"/>
    <sheet name="50-56" sheetId="9" r:id="rId9"/>
    <sheet name="62-69" sheetId="10" r:id="rId10"/>
    <sheet name="77-85" sheetId="11" r:id="rId11"/>
    <sheet name="94-105-+105" sheetId="12" r:id="rId12"/>
    <sheet name="sinkler" sheetId="13" r:id="rId13"/>
    <sheet name="+94" sheetId="14" state="hidden" r:id="rId14"/>
    <sheet name="Darb B" sheetId="15" state="hidden" r:id="rId15"/>
    <sheet name="Darb M" sheetId="16" state="hidden" r:id="rId16"/>
  </sheets>
  <definedNames>
    <definedName name="Excel_BuiltIn__FilterDatabase" localSheetId="6">'+75'!$B$8:$Q$8</definedName>
    <definedName name="Excel_BuiltIn__FilterDatabase" localSheetId="13">'+94'!$B$8:$Q$8</definedName>
    <definedName name="Excel_BuiltIn__FilterDatabase" localSheetId="2">'48'!$B$8:$Q$8</definedName>
    <definedName name="Excel_BuiltIn__FilterDatabase" localSheetId="7">'50'!$B$8:$Q$8</definedName>
    <definedName name="Excel_BuiltIn__FilterDatabase" localSheetId="8">'50-56'!#REF!</definedName>
    <definedName name="Excel_BuiltIn__FilterDatabase" localSheetId="3">'53'!$B$8:$Q$8</definedName>
    <definedName name="Excel_BuiltIn__FilterDatabase" localSheetId="9">'62-69'!#REF!</definedName>
    <definedName name="Excel_BuiltIn__FilterDatabase" localSheetId="4">'63'!$B$8:$Q$8</definedName>
    <definedName name="Excel_BuiltIn__FilterDatabase" localSheetId="5">'75 +75'!$B$8:$Q$8</definedName>
    <definedName name="Excel_BuiltIn__FilterDatabase" localSheetId="10">'77-85'!#REF!</definedName>
    <definedName name="Excel_BuiltIn__FilterDatabase" localSheetId="11">'94-105-+105'!#REF!</definedName>
    <definedName name="Excel_BuiltIn__FilterDatabase" localSheetId="0">'B'!$B$8:$Q$8</definedName>
    <definedName name="Excel_BuiltIn__FilterDatabase" localSheetId="14">'Darb B'!$B$3:$Q$3</definedName>
    <definedName name="Excel_BuiltIn__FilterDatabase" localSheetId="15">'Darb M'!#REF!</definedName>
    <definedName name="Excel_BuiltIn__FilterDatabase" localSheetId="1">'M'!$B$8:$Q$8</definedName>
    <definedName name="Excel_BuiltIn__FilterDatabase" localSheetId="12">'sinkler'!#REF!</definedName>
  </definedNames>
  <calcPr fullCalcOnLoad="1"/>
</workbook>
</file>

<file path=xl/comments12.xml><?xml version="1.0" encoding="utf-8"?>
<comments xmlns="http://schemas.openxmlformats.org/spreadsheetml/2006/main">
  <authors>
    <author>Modestas</author>
  </authors>
  <commentList>
    <comment ref="J23" authorId="0">
      <text>
        <r>
          <rPr>
            <b/>
            <sz val="9"/>
            <rFont val="Tahoma"/>
            <family val="0"/>
          </rPr>
          <t>Modestas:</t>
        </r>
        <r>
          <rPr>
            <sz val="9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9"/>
            <rFont val="Tahoma"/>
            <family val="0"/>
          </rPr>
          <t>Modestas:</t>
        </r>
        <r>
          <rPr>
            <sz val="9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rFont val="Tahoma"/>
            <family val="0"/>
          </rPr>
          <t>Modestas: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Modestas</author>
  </authors>
  <commentList>
    <comment ref="J16" authorId="0">
      <text>
        <r>
          <rPr>
            <b/>
            <sz val="9"/>
            <rFont val="Tahoma"/>
            <family val="0"/>
          </rPr>
          <t>Modestas:</t>
        </r>
        <r>
          <rPr>
            <sz val="9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0"/>
          </rPr>
          <t>Modestas: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<sst xmlns="http://schemas.openxmlformats.org/spreadsheetml/2006/main" count="2003" uniqueCount="610">
  <si>
    <t>Lietuvos jaunių sunkiosios atletikos sporto žaidynės</t>
  </si>
  <si>
    <t>Varžybų protokolas</t>
  </si>
  <si>
    <t>Sportininkų g. 46</t>
  </si>
  <si>
    <t>Klaipėda</t>
  </si>
  <si>
    <t>2015.06.11-12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</si>
  <si>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</si>
  <si>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</si>
  <si>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</si>
  <si>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</si>
  <si>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</si>
  <si>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</si>
  <si>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</si>
  <si>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</si>
  <si>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</si>
  <si>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</si>
  <si>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</si>
  <si>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</si>
  <si>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</si>
  <si>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</si>
  <si>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</si>
  <si>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Sv. kat.  kg</t>
  </si>
  <si>
    <t>Vyr.teisėjas Bronislavas Vyšniauskas TK</t>
  </si>
  <si>
    <t>Vyr.sekretorius Vladas Garastas NK</t>
  </si>
  <si>
    <t>48 kg</t>
  </si>
  <si>
    <t>Sv. kat. 44 kg</t>
  </si>
  <si>
    <t xml:space="preserve">Gedrimaitė Deimantė </t>
  </si>
  <si>
    <t>1999.05.07</t>
  </si>
  <si>
    <t>Telšiai</t>
  </si>
  <si>
    <t>n36</t>
  </si>
  <si>
    <t>B. Šiaudkulis</t>
  </si>
  <si>
    <t>Sv. kat. 48 kg</t>
  </si>
  <si>
    <t xml:space="preserve">Pociutė Ernesta </t>
  </si>
  <si>
    <t>1999.03.07</t>
  </si>
  <si>
    <t>Kaunas</t>
  </si>
  <si>
    <t>n33</t>
  </si>
  <si>
    <t>D.Strazdas</t>
  </si>
  <si>
    <t>Sv. kat. 53 kg</t>
  </si>
  <si>
    <t xml:space="preserve">Jakovlevaitė Deimantė </t>
  </si>
  <si>
    <t>1999.05.08</t>
  </si>
  <si>
    <t>n40</t>
  </si>
  <si>
    <t xml:space="preserve">Remėzaitė Eligija </t>
  </si>
  <si>
    <t>2000.02.18</t>
  </si>
  <si>
    <t>n56</t>
  </si>
  <si>
    <t>Tarvydaitė Greta</t>
  </si>
  <si>
    <t>2000.02.11</t>
  </si>
  <si>
    <t>Klaipėdos r.</t>
  </si>
  <si>
    <t>n48</t>
  </si>
  <si>
    <t>E. Šauklys</t>
  </si>
  <si>
    <t>Vyr.teisėjas</t>
  </si>
  <si>
    <t>Vyr.sekretorius</t>
  </si>
  <si>
    <t>Bronislavas Vyšniauskas TK</t>
  </si>
  <si>
    <t>Vladas Garastas NK</t>
  </si>
  <si>
    <t>53 kg</t>
  </si>
  <si>
    <t>63 kg</t>
  </si>
  <si>
    <t>Sv. kat. 58 kg</t>
  </si>
  <si>
    <t>Klevinskytė Kamilė</t>
  </si>
  <si>
    <t>1998.01.01</t>
  </si>
  <si>
    <t>Klaipėdos r</t>
  </si>
  <si>
    <t>Makarovaitė Aistė</t>
  </si>
  <si>
    <t>1999.12.05</t>
  </si>
  <si>
    <t>n52</t>
  </si>
  <si>
    <t xml:space="preserve">Bardauskaitė Valda </t>
  </si>
  <si>
    <t>2000.12.18</t>
  </si>
  <si>
    <t>n32</t>
  </si>
  <si>
    <t xml:space="preserve">Bardauskaitė Viktorija </t>
  </si>
  <si>
    <t>Bitinaite Gabriele</t>
  </si>
  <si>
    <t>2000.04.27</t>
  </si>
  <si>
    <t>n30</t>
  </si>
  <si>
    <t>n42</t>
  </si>
  <si>
    <t>Asinavičiūtė Garbrielė</t>
  </si>
  <si>
    <t>Anykščiai</t>
  </si>
  <si>
    <t>n38</t>
  </si>
  <si>
    <t>A. Ananka</t>
  </si>
  <si>
    <t xml:space="preserve">Lošytė Gintarė </t>
  </si>
  <si>
    <t>2000.07.27</t>
  </si>
  <si>
    <t>Jurbarko r.</t>
  </si>
  <si>
    <t>n25</t>
  </si>
  <si>
    <t>n28</t>
  </si>
  <si>
    <t>R. Slavikas</t>
  </si>
  <si>
    <t>Sv. kat. 63 kg</t>
  </si>
  <si>
    <t>Krikotina  Rosita</t>
  </si>
  <si>
    <t>1998.05.28</t>
  </si>
  <si>
    <t>Plungė</t>
  </si>
  <si>
    <t>n63</t>
  </si>
  <si>
    <t>E. Zaniauskas</t>
  </si>
  <si>
    <t>Norvilaitė Erika</t>
  </si>
  <si>
    <t>Šiauliai</t>
  </si>
  <si>
    <t>n46</t>
  </si>
  <si>
    <t>R. Gaška</t>
  </si>
  <si>
    <t>Bražinskaitė Monika</t>
  </si>
  <si>
    <t>1998.02.22</t>
  </si>
  <si>
    <t>Tarandaitė Justina</t>
  </si>
  <si>
    <t>2000.05.25</t>
  </si>
  <si>
    <t>A. Šidiškis</t>
  </si>
  <si>
    <t>Kalovaitytė Simona</t>
  </si>
  <si>
    <t>n27</t>
  </si>
  <si>
    <t>n37</t>
  </si>
  <si>
    <t>Petronytė Eglė</t>
  </si>
  <si>
    <t>1998.10.11</t>
  </si>
  <si>
    <t>75 +75 kg</t>
  </si>
  <si>
    <t>Sv. kat. 69 kg</t>
  </si>
  <si>
    <t xml:space="preserve">Stončiutė Monika </t>
  </si>
  <si>
    <t>1998 03 20</t>
  </si>
  <si>
    <t>n64</t>
  </si>
  <si>
    <t>n83</t>
  </si>
  <si>
    <t>Jakaitė Lijana</t>
  </si>
  <si>
    <t>1998.08.02</t>
  </si>
  <si>
    <t>Asinavičiūtė Gabrielė</t>
  </si>
  <si>
    <t>1998.01.03</t>
  </si>
  <si>
    <t>Kosilnėkaitė Aleksandra</t>
  </si>
  <si>
    <t>2000.10.07</t>
  </si>
  <si>
    <t>R. Pangonis</t>
  </si>
  <si>
    <t>Žabinskytė Evelina</t>
  </si>
  <si>
    <t>2000.08.25</t>
  </si>
  <si>
    <t>Kundrotaitė Kristina</t>
  </si>
  <si>
    <t>1998.06.08</t>
  </si>
  <si>
    <t xml:space="preserve">Petravičiute Karolina </t>
  </si>
  <si>
    <t>1999.07.06</t>
  </si>
  <si>
    <t>n31</t>
  </si>
  <si>
    <t>n43</t>
  </si>
  <si>
    <t>Sv. kat. 75 kg</t>
  </si>
  <si>
    <t>Saudargaitė Danutė</t>
  </si>
  <si>
    <t>1998.04.15</t>
  </si>
  <si>
    <t xml:space="preserve">Žalikauskytė Monika </t>
  </si>
  <si>
    <t>1998.08.19</t>
  </si>
  <si>
    <t>n62</t>
  </si>
  <si>
    <t>Janukėnaitė Akvilė</t>
  </si>
  <si>
    <t>2000.06.23</t>
  </si>
  <si>
    <t>-</t>
  </si>
  <si>
    <t>Simutytė Evelina</t>
  </si>
  <si>
    <t>1999.10.17</t>
  </si>
  <si>
    <r>
      <t xml:space="preserve">Sv. kat. </t>
    </r>
    <r>
      <rPr>
        <b/>
        <sz val="10"/>
        <color indexed="9"/>
        <rFont val="Arial"/>
        <family val="2"/>
      </rPr>
      <t>.</t>
    </r>
    <r>
      <rPr>
        <b/>
        <sz val="10"/>
        <rFont val="Arial"/>
        <family val="2"/>
      </rPr>
      <t>+75 kg</t>
    </r>
  </si>
  <si>
    <t>Jankūnaitė Viktorija</t>
  </si>
  <si>
    <t>1998.04.09</t>
  </si>
  <si>
    <t>n67</t>
  </si>
  <si>
    <t>n70</t>
  </si>
  <si>
    <t xml:space="preserve">Žeimytė Brigita </t>
  </si>
  <si>
    <t>2000.04.12</t>
  </si>
  <si>
    <t>n73</t>
  </si>
  <si>
    <t>M. Šimkus</t>
  </si>
  <si>
    <t>Kavaliauskaitė Agnė</t>
  </si>
  <si>
    <t>n57</t>
  </si>
  <si>
    <t>Silevičiūtė Jūratė</t>
  </si>
  <si>
    <t>1999.07.07</t>
  </si>
  <si>
    <t>Čiunkaitė Gabrielė</t>
  </si>
  <si>
    <t>2000.01.02</t>
  </si>
  <si>
    <t>Šileikaitė Gabrielė</t>
  </si>
  <si>
    <t>2000.06.19</t>
  </si>
  <si>
    <t>+75 kg</t>
  </si>
  <si>
    <t>50 kg</t>
  </si>
  <si>
    <t>Sv. kat.  45 kg</t>
  </si>
  <si>
    <t xml:space="preserve">Butkus Kostas </t>
  </si>
  <si>
    <t>2000.12.15</t>
  </si>
  <si>
    <t>Vilnius-1</t>
  </si>
  <si>
    <t>n53</t>
  </si>
  <si>
    <t>F.Kovalevskis</t>
  </si>
  <si>
    <t>Dilys Mindaugas</t>
  </si>
  <si>
    <t>2000.05.28</t>
  </si>
  <si>
    <t xml:space="preserve">Siminevej Roland </t>
  </si>
  <si>
    <t>2000.01.03</t>
  </si>
  <si>
    <t>Staniulis Edgaras</t>
  </si>
  <si>
    <t>2000.07.25</t>
  </si>
  <si>
    <t>Kaunas-2</t>
  </si>
  <si>
    <t>E.Slavikas</t>
  </si>
  <si>
    <t>Sv. kat.  50 kg</t>
  </si>
  <si>
    <t>Kalvaitis Tomas</t>
  </si>
  <si>
    <t>1999.12.29</t>
  </si>
  <si>
    <t>Marijampolė</t>
  </si>
  <si>
    <t>n60</t>
  </si>
  <si>
    <t>J. Janulevičius</t>
  </si>
  <si>
    <t xml:space="preserve">Stanevičius Mantas </t>
  </si>
  <si>
    <t>1998.02.15</t>
  </si>
  <si>
    <t>A.Kirkliauskas</t>
  </si>
  <si>
    <t>Fedotovas Edvinas</t>
  </si>
  <si>
    <t>1999.02.12</t>
  </si>
  <si>
    <t>n54</t>
  </si>
  <si>
    <t>Šteinys Ramūnas</t>
  </si>
  <si>
    <t>1999.07.27</t>
  </si>
  <si>
    <t>Šilutė</t>
  </si>
  <si>
    <t>n45</t>
  </si>
  <si>
    <t>L. Čičirka</t>
  </si>
  <si>
    <t>Masilionis Deividas</t>
  </si>
  <si>
    <t>2000.10.10</t>
  </si>
  <si>
    <t>R.Gaška</t>
  </si>
  <si>
    <t xml:space="preserve">Atkočiūnas Ernestas </t>
  </si>
  <si>
    <t>2000.06.17</t>
  </si>
  <si>
    <t>n35</t>
  </si>
  <si>
    <t xml:space="preserve">Valeika Mantas </t>
  </si>
  <si>
    <t>2000.07.09</t>
  </si>
  <si>
    <t>Butkus Dominykas</t>
  </si>
  <si>
    <t>2000.05.21</t>
  </si>
  <si>
    <t>A.Ananka</t>
  </si>
  <si>
    <t>Lelys Jonas</t>
  </si>
  <si>
    <t>2000.06.10</t>
  </si>
  <si>
    <t xml:space="preserve">   Neatvyko BE pateisinamos priežasties</t>
  </si>
  <si>
    <t>n75</t>
  </si>
  <si>
    <t>M. Žvirblys</t>
  </si>
  <si>
    <t>J.Janulevičius</t>
  </si>
  <si>
    <t>n85</t>
  </si>
  <si>
    <t>n110</t>
  </si>
  <si>
    <t>R. Norvilas</t>
  </si>
  <si>
    <t>n100</t>
  </si>
  <si>
    <t>Jurašūnas Radvilas</t>
  </si>
  <si>
    <t>n68</t>
  </si>
  <si>
    <t>n95</t>
  </si>
  <si>
    <t>n77</t>
  </si>
  <si>
    <t>Sokolovas Lukas</t>
  </si>
  <si>
    <t>Panevėžys</t>
  </si>
  <si>
    <t>n80</t>
  </si>
  <si>
    <t>E.Čeponis</t>
  </si>
  <si>
    <t>n90</t>
  </si>
  <si>
    <t>Kordušas Lukas</t>
  </si>
  <si>
    <t>1999.07.14</t>
  </si>
  <si>
    <t>n120</t>
  </si>
  <si>
    <t>Alytus</t>
  </si>
  <si>
    <t>n87</t>
  </si>
  <si>
    <t>G.Čeponis</t>
  </si>
  <si>
    <t>n105</t>
  </si>
  <si>
    <t>A. Bušeckas</t>
  </si>
  <si>
    <t>n142</t>
  </si>
  <si>
    <t>Z. Šimkus</t>
  </si>
  <si>
    <t>+94 kg</t>
  </si>
  <si>
    <t>Sv. kat. 94 kg</t>
  </si>
  <si>
    <t xml:space="preserve">Tamuliūnas Deividas </t>
  </si>
  <si>
    <t>1998.06.07</t>
  </si>
  <si>
    <t>Veverskis Rytis</t>
  </si>
  <si>
    <t>1998.12.12</t>
  </si>
  <si>
    <t xml:space="preserve">Griškevičius Ernestas </t>
  </si>
  <si>
    <t>1999.11.08</t>
  </si>
  <si>
    <t> R. Karalevičius</t>
  </si>
  <si>
    <t>Paksas Karolis</t>
  </si>
  <si>
    <t>1999.03.14</t>
  </si>
  <si>
    <t>Kretinga</t>
  </si>
  <si>
    <t>n101</t>
  </si>
  <si>
    <t>Bartkevičius Šarūnas</t>
  </si>
  <si>
    <t>1998.08.13</t>
  </si>
  <si>
    <t xml:space="preserve">Tamošauskas Laurynas </t>
  </si>
  <si>
    <t>1998.03.25</t>
  </si>
  <si>
    <t>Panavas Karolis</t>
  </si>
  <si>
    <t>2000.02.27</t>
  </si>
  <si>
    <t>Vilnius-2</t>
  </si>
  <si>
    <t>Sv. kat. +94 kg</t>
  </si>
  <si>
    <t xml:space="preserve">Jucius Deividas </t>
  </si>
  <si>
    <t>1998.12.17</t>
  </si>
  <si>
    <t>n126</t>
  </si>
  <si>
    <t xml:space="preserve">Mečajus Povilas </t>
  </si>
  <si>
    <t>2000.03.13</t>
  </si>
  <si>
    <t>T.Statkevičius</t>
  </si>
  <si>
    <t>Kazlauskas Aivaras</t>
  </si>
  <si>
    <t>1999.04.05</t>
  </si>
  <si>
    <t>Šatas Edgaras</t>
  </si>
  <si>
    <t>2000.04.25</t>
  </si>
  <si>
    <t>G. Čeponis</t>
  </si>
  <si>
    <t>Puodžiūnas Matas</t>
  </si>
  <si>
    <t>2000.10.17</t>
  </si>
  <si>
    <t xml:space="preserve">Kašėta Aurimas </t>
  </si>
  <si>
    <t>n72</t>
  </si>
  <si>
    <t>Stalmokas Paulius</t>
  </si>
  <si>
    <t>2000.04.24</t>
  </si>
  <si>
    <t xml:space="preserve">Bojevas Edvinas </t>
  </si>
  <si>
    <t>1999.01.12</t>
  </si>
  <si>
    <t>n74</t>
  </si>
  <si>
    <t>T.Statkevicius</t>
  </si>
  <si>
    <t xml:space="preserve">Keršys Eismantas </t>
  </si>
  <si>
    <t>1999.10.06  </t>
  </si>
  <si>
    <t>n133</t>
  </si>
  <si>
    <t xml:space="preserve">Krisulevičius Erikas </t>
  </si>
  <si>
    <t> 1998.05.18</t>
  </si>
  <si>
    <t>R.Karalevicius</t>
  </si>
  <si>
    <t xml:space="preserve">Buslavičius Vaidas </t>
  </si>
  <si>
    <t>1999.06.09</t>
  </si>
  <si>
    <t xml:space="preserve">Kastanavičius Domantas </t>
  </si>
  <si>
    <t>2000.10.31</t>
  </si>
  <si>
    <t> R.Karalevicius</t>
  </si>
  <si>
    <t xml:space="preserve">Zienka Domantas </t>
  </si>
  <si>
    <t> 2000.04.22</t>
  </si>
  <si>
    <t>Praspaliauskas Augustas</t>
  </si>
  <si>
    <t>n55</t>
  </si>
  <si>
    <t>Ražanskas Raimondas</t>
  </si>
  <si>
    <t>1999.02.09.</t>
  </si>
  <si>
    <t>Meištas Rytis</t>
  </si>
  <si>
    <t>1999.11.18.</t>
  </si>
  <si>
    <t>Bernatonis Dominykas</t>
  </si>
  <si>
    <t>2000.03.06</t>
  </si>
  <si>
    <t>Kirvela Aurimas</t>
  </si>
  <si>
    <t>1998.05.09</t>
  </si>
  <si>
    <t>Burneika Mantas</t>
  </si>
  <si>
    <t>2000.06.27.</t>
  </si>
  <si>
    <t xml:space="preserve">Vismantas Matas </t>
  </si>
  <si>
    <t>1998.10.25</t>
  </si>
  <si>
    <t>Jurbarkas</t>
  </si>
  <si>
    <t>n86</t>
  </si>
  <si>
    <t>R.Slavikas</t>
  </si>
  <si>
    <t xml:space="preserve">Tamuliūnas Dainius </t>
  </si>
  <si>
    <t>1999.06.24</t>
  </si>
  <si>
    <t xml:space="preserve">Bartusevičius Edenas </t>
  </si>
  <si>
    <t>1998.12.19</t>
  </si>
  <si>
    <t xml:space="preserve">Lukoševičius Laurynas </t>
  </si>
  <si>
    <t>1999.04.14</t>
  </si>
  <si>
    <t>n58</t>
  </si>
  <si>
    <t xml:space="preserve">Gudžiūnas Ignas </t>
  </si>
  <si>
    <t>2000.07.08</t>
  </si>
  <si>
    <t xml:space="preserve">Gražinskas Aurelijus </t>
  </si>
  <si>
    <t>1999.10.19</t>
  </si>
  <si>
    <t xml:space="preserve">Ingelevičius Aurimas </t>
  </si>
  <si>
    <t>2000.09.29</t>
  </si>
  <si>
    <t>Kazlauskas Lukas</t>
  </si>
  <si>
    <t>1998.05.14</t>
  </si>
  <si>
    <t>Kaunas-1</t>
  </si>
  <si>
    <t>Drulia Mantvidas</t>
  </si>
  <si>
    <t>1998.03.20</t>
  </si>
  <si>
    <t>Rimasauskas Mantas</t>
  </si>
  <si>
    <t>1998.05.20</t>
  </si>
  <si>
    <t>n65</t>
  </si>
  <si>
    <t>1999.06.16</t>
  </si>
  <si>
    <t>n88</t>
  </si>
  <si>
    <t xml:space="preserve">Kalnius Mantas </t>
  </si>
  <si>
    <t>1999.06.20</t>
  </si>
  <si>
    <t xml:space="preserve">Krisciunas Rokas    </t>
  </si>
  <si>
    <t>1998.09.03</t>
  </si>
  <si>
    <t xml:space="preserve">Kadanauskas Modestas </t>
  </si>
  <si>
    <t>1998.10.06</t>
  </si>
  <si>
    <t xml:space="preserve">Tadaravicius Andrius </t>
  </si>
  <si>
    <t>1998.09.25</t>
  </si>
  <si>
    <t>n78</t>
  </si>
  <si>
    <t xml:space="preserve">Kelmelis Armandas </t>
  </si>
  <si>
    <t>1998.03.22</t>
  </si>
  <si>
    <t xml:space="preserve">Vaitulevicius Erikas </t>
  </si>
  <si>
    <t>1999.10.07</t>
  </si>
  <si>
    <t xml:space="preserve">Valeika Eigirdas </t>
  </si>
  <si>
    <t>1999.10.03</t>
  </si>
  <si>
    <t xml:space="preserve">Litvinas Aleksas </t>
  </si>
  <si>
    <t xml:space="preserve">Juodeika Aidas </t>
  </si>
  <si>
    <t>1998.02.04</t>
  </si>
  <si>
    <t>n50</t>
  </si>
  <si>
    <t>Zilys Lukas</t>
  </si>
  <si>
    <t>2000.02.23</t>
  </si>
  <si>
    <t>Zilys Rokas</t>
  </si>
  <si>
    <t>n47</t>
  </si>
  <si>
    <t>Butkus Einaras</t>
  </si>
  <si>
    <t>1998.07.28</t>
  </si>
  <si>
    <t>n96</t>
  </si>
  <si>
    <t>Cancingeris Julius</t>
  </si>
  <si>
    <t>1998.12.18</t>
  </si>
  <si>
    <t>Rimkus Mindaugas</t>
  </si>
  <si>
    <t>1999.02.28</t>
  </si>
  <si>
    <t>Kecorius Linas</t>
  </si>
  <si>
    <t>1998.12.13</t>
  </si>
  <si>
    <t>n99</t>
  </si>
  <si>
    <t>Strumila Mindaugas</t>
  </si>
  <si>
    <t>1999.03.06</t>
  </si>
  <si>
    <t>Rudzinskas Eimantas</t>
  </si>
  <si>
    <t>1998.10.15</t>
  </si>
  <si>
    <t>n93</t>
  </si>
  <si>
    <t>Mikalauskas Edvinas</t>
  </si>
  <si>
    <t>1999.01.28</t>
  </si>
  <si>
    <t>n114</t>
  </si>
  <si>
    <t>Šiaulys Rokas</t>
  </si>
  <si>
    <t>1998.05.10</t>
  </si>
  <si>
    <t>Liulaitis Lukas</t>
  </si>
  <si>
    <t>1999.03.05</t>
  </si>
  <si>
    <t>n122</t>
  </si>
  <si>
    <t>Stonkus Dovydas</t>
  </si>
  <si>
    <t>Vyšniauskas Mindaugas</t>
  </si>
  <si>
    <t>1999.10.15</t>
  </si>
  <si>
    <t>Aleksiukaitis Valdas</t>
  </si>
  <si>
    <t>Skirbutas Mantas</t>
  </si>
  <si>
    <t>2000.08.28</t>
  </si>
  <si>
    <t>Mickus Deividas</t>
  </si>
  <si>
    <t>2000.09.02</t>
  </si>
  <si>
    <t>Bartušis Deivydas</t>
  </si>
  <si>
    <t>1999.09.03</t>
  </si>
  <si>
    <t>Marijampole</t>
  </si>
  <si>
    <t>G.Kuncevicius</t>
  </si>
  <si>
    <t>Barauskas Petras</t>
  </si>
  <si>
    <t>1998.06.29</t>
  </si>
  <si>
    <t>n145</t>
  </si>
  <si>
    <t>Šidlauskas Andrius</t>
  </si>
  <si>
    <t>1999.05.30</t>
  </si>
  <si>
    <t>n92</t>
  </si>
  <si>
    <t xml:space="preserve">Urbonas Karolis </t>
  </si>
  <si>
    <t>Žalnierukynas Robertas</t>
  </si>
  <si>
    <t>1999.01.03</t>
  </si>
  <si>
    <t>G.Kuncevičius</t>
  </si>
  <si>
    <t>Kalasinskas Girmantas</t>
  </si>
  <si>
    <t>1998.03.11</t>
  </si>
  <si>
    <t>Lelešius Daumantas</t>
  </si>
  <si>
    <t>1998.08.16</t>
  </si>
  <si>
    <t>Leleika Germanas</t>
  </si>
  <si>
    <t>2000.10.20</t>
  </si>
  <si>
    <t>E.Čeponis/G.Čeponis</t>
  </si>
  <si>
    <t>2000.08.18.</t>
  </si>
  <si>
    <t>Brinklys Airidas</t>
  </si>
  <si>
    <t>1999.08.15</t>
  </si>
  <si>
    <t>Janulevičius  Mindaugas</t>
  </si>
  <si>
    <t>2000.08.04</t>
  </si>
  <si>
    <t>70*</t>
  </si>
  <si>
    <t>Dagys Ignas</t>
  </si>
  <si>
    <t>2000.01.16</t>
  </si>
  <si>
    <t>Klungys Rokas</t>
  </si>
  <si>
    <t>2000.12.02</t>
  </si>
  <si>
    <t xml:space="preserve">E.Čeponis </t>
  </si>
  <si>
    <t>Serafinas Jonas</t>
  </si>
  <si>
    <t>1999.06.24.</t>
  </si>
  <si>
    <t>E.Čeponis/ G.Čeponis</t>
  </si>
  <si>
    <t>Kuprevičius Justas</t>
  </si>
  <si>
    <t>2000.12.22</t>
  </si>
  <si>
    <t>40*</t>
  </si>
  <si>
    <t xml:space="preserve">Kazlauskas Sikstas </t>
  </si>
  <si>
    <t>1998.05.26</t>
  </si>
  <si>
    <t>E. Zeniauskas</t>
  </si>
  <si>
    <t xml:space="preserve">Domarkas Dominykas </t>
  </si>
  <si>
    <t>1999.07.01</t>
  </si>
  <si>
    <t xml:space="preserve">Mikužis Remigijus </t>
  </si>
  <si>
    <t>1999.06.14</t>
  </si>
  <si>
    <t>80n</t>
  </si>
  <si>
    <t xml:space="preserve">Andriuška Donatas </t>
  </si>
  <si>
    <t>1999 05 09</t>
  </si>
  <si>
    <t>65n</t>
  </si>
  <si>
    <t xml:space="preserve">Surblys Mantas </t>
  </si>
  <si>
    <t>1999.01.27</t>
  </si>
  <si>
    <t xml:space="preserve">Gudelis Valdas </t>
  </si>
  <si>
    <t>1999.08.13</t>
  </si>
  <si>
    <t xml:space="preserve">Srėbalius Deivydas </t>
  </si>
  <si>
    <t xml:space="preserve">Rimkevičius Valdas </t>
  </si>
  <si>
    <t>1998.05.16</t>
  </si>
  <si>
    <t>Narbutas Egidijus</t>
  </si>
  <si>
    <t>1999.04.11</t>
  </si>
  <si>
    <t>Nareckas Antanas</t>
  </si>
  <si>
    <t>1999.06.14.</t>
  </si>
  <si>
    <t>Mikalauskas Domantas</t>
  </si>
  <si>
    <t>2000.07.31.</t>
  </si>
  <si>
    <t>55*</t>
  </si>
  <si>
    <t>Arbačiauskas Mantas</t>
  </si>
  <si>
    <t>1999.04.13</t>
  </si>
  <si>
    <t>Malinauskas Martynas</t>
  </si>
  <si>
    <t>1999.07.13.</t>
  </si>
  <si>
    <t xml:space="preserve">Majus Deivydas </t>
  </si>
  <si>
    <t>1998.04.03</t>
  </si>
  <si>
    <t>Šilalė</t>
  </si>
  <si>
    <t>S. Šlevinskis</t>
  </si>
  <si>
    <t xml:space="preserve">Mazrimas Simonas </t>
  </si>
  <si>
    <t>1999.11.12</t>
  </si>
  <si>
    <t xml:space="preserve">Pocius Paulius </t>
  </si>
  <si>
    <t>1999.01.01</t>
  </si>
  <si>
    <t xml:space="preserve">Puidokas Anaras </t>
  </si>
  <si>
    <t>1999.09.17</t>
  </si>
  <si>
    <t xml:space="preserve">Norvaiša Gvidas </t>
  </si>
  <si>
    <t>2000.09.17</t>
  </si>
  <si>
    <t xml:space="preserve">Jonikas Kazimieras </t>
  </si>
  <si>
    <t>1998 03 02</t>
  </si>
  <si>
    <t>48n</t>
  </si>
  <si>
    <t>60n</t>
  </si>
  <si>
    <t>n97</t>
  </si>
  <si>
    <t>n123</t>
  </si>
  <si>
    <t>L. Li-čin-chai</t>
  </si>
  <si>
    <t>Radavičius Rokas</t>
  </si>
  <si>
    <t>1999.05.10</t>
  </si>
  <si>
    <t>n113</t>
  </si>
  <si>
    <t>Praspliauskas Justas</t>
  </si>
  <si>
    <t>1999.06.11</t>
  </si>
  <si>
    <t>Kazlauskas Edgaras</t>
  </si>
  <si>
    <t>1999.10.21</t>
  </si>
  <si>
    <t>Burzdžius Gintaras</t>
  </si>
  <si>
    <t>1998.11.30</t>
  </si>
  <si>
    <t>Jurgutis Martynas</t>
  </si>
  <si>
    <t>n98</t>
  </si>
  <si>
    <t>Mizgeris Gytis</t>
  </si>
  <si>
    <t>1999.08.05</t>
  </si>
  <si>
    <t>Saudargas Simonas</t>
  </si>
  <si>
    <t>1999.07.30</t>
  </si>
  <si>
    <t xml:space="preserve">Norkus Aurimas </t>
  </si>
  <si>
    <t>1999.04.12</t>
  </si>
  <si>
    <t>n82</t>
  </si>
  <si>
    <t>A. Damanskis</t>
  </si>
  <si>
    <t xml:space="preserve">Urbšas Tadas </t>
  </si>
  <si>
    <t>1999 07 18</t>
  </si>
  <si>
    <t>n76</t>
  </si>
  <si>
    <t xml:space="preserve">Norvilis Kornelijus </t>
  </si>
  <si>
    <t xml:space="preserve">Paderinas Lukas </t>
  </si>
  <si>
    <t>1998.06.15</t>
  </si>
  <si>
    <t xml:space="preserve">Tomkus Lukas </t>
  </si>
  <si>
    <t>2000.08.19</t>
  </si>
  <si>
    <t>n84</t>
  </si>
  <si>
    <t xml:space="preserve">Pleiris Titas </t>
  </si>
  <si>
    <t>1999.09.19</t>
  </si>
  <si>
    <t xml:space="preserve">Norkus Edvinas </t>
  </si>
  <si>
    <t>1999.07.10</t>
  </si>
  <si>
    <t>n112</t>
  </si>
  <si>
    <t xml:space="preserve">Andrijauskas Karolis </t>
  </si>
  <si>
    <t>1998.11.04</t>
  </si>
  <si>
    <t>Marcinkėnas Vaidas</t>
  </si>
  <si>
    <t>2000.05.13</t>
  </si>
  <si>
    <t>Motiejūnas Rolandas</t>
  </si>
  <si>
    <t>2000.08.03</t>
  </si>
  <si>
    <t>Grigorenko Andrius</t>
  </si>
  <si>
    <t>1998.05.21</t>
  </si>
  <si>
    <t xml:space="preserve">Ivanov Nikita </t>
  </si>
  <si>
    <t>Žulonas Arnas</t>
  </si>
  <si>
    <t>2000.07.18</t>
  </si>
  <si>
    <t>Sv. kat. 56 kg</t>
  </si>
  <si>
    <t>Sv. kat. 62 kg</t>
  </si>
  <si>
    <t>Sv. kat.  69 kg</t>
  </si>
  <si>
    <t>Sv. kat.  77 kg</t>
  </si>
  <si>
    <t>Sv. kat. 85 kg</t>
  </si>
  <si>
    <t>Kestučio 20a</t>
  </si>
  <si>
    <t>Nedas Kniežauskas</t>
  </si>
  <si>
    <t>Ernestas Vasiliauskas</t>
  </si>
  <si>
    <t>Vieta</t>
  </si>
  <si>
    <t>Vardas Pavardė</t>
  </si>
  <si>
    <t>Tadas Urbšas</t>
  </si>
  <si>
    <t>M. Šimkus NK</t>
  </si>
  <si>
    <t>Edvinas Preibys</t>
  </si>
  <si>
    <t>Andrijauskas Karolis</t>
  </si>
  <si>
    <t>Orestas Jonušas</t>
  </si>
  <si>
    <t>Gintarinė saulė</t>
  </si>
  <si>
    <t>50kg</t>
  </si>
  <si>
    <t>Linas Kvietkauskis</t>
  </si>
  <si>
    <t>69kg</t>
  </si>
  <si>
    <t>56kg</t>
  </si>
  <si>
    <t>62kg</t>
  </si>
  <si>
    <t>94kg</t>
  </si>
  <si>
    <t>85kg</t>
  </si>
  <si>
    <t>105kg</t>
  </si>
  <si>
    <t>77kg</t>
  </si>
  <si>
    <t>Emilijus Selezniovas</t>
  </si>
  <si>
    <t>Klaipeda</t>
  </si>
  <si>
    <t>Atas Baliuka</t>
  </si>
  <si>
    <t>Kotryna Selezniova</t>
  </si>
  <si>
    <t>Aivaras Žukauskas</t>
  </si>
  <si>
    <t>Rokas Petraukas</t>
  </si>
  <si>
    <t>Rokas Pranauskas</t>
  </si>
  <si>
    <t>Modestas Rubežius</t>
  </si>
  <si>
    <t>Ovidijus Stankaitis</t>
  </si>
  <si>
    <t xml:space="preserve">     +105kg</t>
  </si>
  <si>
    <t>Vygintas Budreckis</t>
  </si>
  <si>
    <t>Impuls</t>
  </si>
  <si>
    <t>Rokas Aidukas</t>
  </si>
  <si>
    <t>A. Trajanauskas</t>
  </si>
  <si>
    <t>Algimantas Trajauskas</t>
  </si>
  <si>
    <t>Sporto klubas</t>
  </si>
  <si>
    <t>Emma Kivirand</t>
  </si>
  <si>
    <t>Vargamae Est</t>
  </si>
  <si>
    <t>Kaisa Kivirand</t>
  </si>
  <si>
    <t>Maiko Jalast</t>
  </si>
  <si>
    <t>Ahti Uppin</t>
  </si>
  <si>
    <t>Tom Aunapuu</t>
  </si>
  <si>
    <t>V. Šlevinskis/R.Pangonis</t>
  </si>
  <si>
    <t>Germo Hein</t>
  </si>
  <si>
    <t>Robin Kivirand</t>
  </si>
  <si>
    <t>Mindaugas Dilys</t>
  </si>
  <si>
    <t>Ramūnas Skapas</t>
  </si>
  <si>
    <t>Arnas Baklanovas</t>
  </si>
  <si>
    <t>Mindaugas Lapinskas</t>
  </si>
  <si>
    <t>Benjaminas Orlovas</t>
  </si>
  <si>
    <t>Matas Puodžiūnas</t>
  </si>
  <si>
    <t>Mantas Vitkauskas</t>
  </si>
  <si>
    <t>Nojus Brazdeikis</t>
  </si>
  <si>
    <t>Samsonas</t>
  </si>
  <si>
    <t>Karolis Stonkus</t>
  </si>
  <si>
    <t>Dovydas Maračauskas</t>
  </si>
  <si>
    <t>Benas Lukšas</t>
  </si>
  <si>
    <t>M. Šimkus/Z.Šimkus</t>
  </si>
  <si>
    <t>2017.07.06</t>
  </si>
  <si>
    <t>Armas Reisel</t>
  </si>
  <si>
    <t>Lukas Švežas</t>
  </si>
  <si>
    <t>Armandas Kubilius</t>
  </si>
  <si>
    <t>77-85</t>
  </si>
  <si>
    <t>62-69</t>
  </si>
  <si>
    <t>50-62</t>
  </si>
  <si>
    <t>94-105</t>
  </si>
  <si>
    <t>Romenas Vasiljevas</t>
  </si>
  <si>
    <t>Danielius Jonika</t>
  </si>
  <si>
    <t>M.Žvirblys</t>
  </si>
  <si>
    <t>R.Pangonis V.Šlevinskis</t>
  </si>
  <si>
    <t>KARALIAUS MINDAUGO TAURĖ 2017</t>
  </si>
  <si>
    <t>Vyr.pakylos  teisėjas</t>
  </si>
  <si>
    <t>Alvydas Gvergždys</t>
  </si>
  <si>
    <t>Saulius Rubinas</t>
  </si>
  <si>
    <t>Kęstutis Kasparavičius NK</t>
  </si>
  <si>
    <t>Milena Norvilaitė</t>
  </si>
  <si>
    <t>n18</t>
  </si>
  <si>
    <t>n23</t>
  </si>
  <si>
    <t>n29</t>
  </si>
  <si>
    <t>n34</t>
  </si>
  <si>
    <t>n39</t>
  </si>
  <si>
    <t>n41</t>
  </si>
  <si>
    <t>Žygintas Macijauskas</t>
  </si>
  <si>
    <t>Vanesa Niurnaitytė</t>
  </si>
  <si>
    <t>n49</t>
  </si>
  <si>
    <t>n81</t>
  </si>
  <si>
    <t>n103</t>
  </si>
  <si>
    <t>n</t>
  </si>
  <si>
    <t>n115</t>
  </si>
  <si>
    <t>n131</t>
  </si>
  <si>
    <t>n148</t>
  </si>
  <si>
    <t>Dovydas Daračius</t>
  </si>
  <si>
    <t>M.Žvirblis</t>
  </si>
  <si>
    <t>Paulius Stalmokas</t>
  </si>
  <si>
    <t>Alredas Damanskis NK</t>
  </si>
  <si>
    <t>šoniniai teisėjai:</t>
  </si>
  <si>
    <t>Vyr.pakylos  teisėjas:</t>
  </si>
  <si>
    <t>n128</t>
  </si>
  <si>
    <t>n150</t>
  </si>
  <si>
    <t>V. Butkus NK</t>
  </si>
  <si>
    <t>sekretorius</t>
  </si>
  <si>
    <t>TOP Sinkler</t>
  </si>
  <si>
    <t>B.R. Vyšniauskas</t>
  </si>
  <si>
    <t>Romet Väli</t>
  </si>
  <si>
    <t>Vargamäe Est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</si>
</sst>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[$€-2]\ ###,000_);[Red]\([$€-2]\ ###,000\)"/>
    <numFmt numFmtId="182" formatCode="yyyy/mm/dd;@"/>
    <numFmt numFmtId="183" formatCode="0;;;@"/>
    <numFmt numFmtId="184" formatCode="[$-C09]d\-mm\-yyyy"/>
  </numFmts>
  <fonts count="49">
    <font>
      <sz val="10"/>
      <name val="Arial"/>
      <family val="2"/>
    </font>
    <font>
      <sz val="9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"/>
      <family val="2"/>
    </font>
    <font>
      <sz val="12"/>
      <name val="Arial CE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9.4"/>
      <color indexed="12"/>
      <name val="Arial"/>
      <family val="2"/>
    </font>
    <font>
      <u val="single"/>
      <sz val="9.4"/>
      <color indexed="3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4" borderId="4" applyNumberFormat="0" applyAlignment="0" applyProtection="0"/>
    <xf numFmtId="0" fontId="37" fillId="3" borderId="5" applyNumberFormat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0" fillId="5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4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9" applyNumberFormat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0" fillId="0" borderId="13" xfId="52" applyNumberFormat="1" applyFont="1" applyFill="1" applyBorder="1" applyAlignment="1">
      <alignment horizontal="center" vertical="center"/>
      <protection/>
    </xf>
    <xf numFmtId="1" fontId="11" fillId="0" borderId="13" xfId="52" applyNumberFormat="1" applyFont="1" applyFill="1" applyBorder="1" applyAlignment="1">
      <alignment horizontal="center" vertical="center"/>
      <protection/>
    </xf>
    <xf numFmtId="1" fontId="12" fillId="0" borderId="14" xfId="52" applyNumberFormat="1" applyFont="1" applyFill="1" applyBorder="1" applyAlignment="1">
      <alignment horizontal="center" vertical="center"/>
      <protection/>
    </xf>
    <xf numFmtId="1" fontId="13" fillId="0" borderId="15" xfId="52" applyNumberFormat="1" applyFont="1" applyFill="1" applyBorder="1" applyAlignment="1">
      <alignment horizontal="center" vertical="center"/>
      <protection/>
    </xf>
    <xf numFmtId="180" fontId="13" fillId="0" borderId="16" xfId="52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14" fontId="15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" fontId="19" fillId="0" borderId="11" xfId="52" applyNumberFormat="1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19" fillId="19" borderId="11" xfId="52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19" borderId="11" xfId="0" applyFont="1" applyFill="1" applyBorder="1" applyAlignment="1">
      <alignment horizontal="left" vertical="center"/>
    </xf>
    <xf numFmtId="14" fontId="1" fillId="19" borderId="14" xfId="0" applyNumberFormat="1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2" fontId="1" fillId="19" borderId="16" xfId="0" applyNumberFormat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14" fillId="19" borderId="11" xfId="0" applyFont="1" applyFill="1" applyBorder="1" applyAlignment="1">
      <alignment horizontal="center" vertical="center"/>
    </xf>
    <xf numFmtId="14" fontId="1" fillId="19" borderId="11" xfId="0" applyNumberFormat="1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2" fontId="1" fillId="19" borderId="16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14" fontId="1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14" fontId="15" fillId="19" borderId="11" xfId="0" applyNumberFormat="1" applyFont="1" applyFill="1" applyBorder="1" applyAlignment="1">
      <alignment horizontal="center" vertical="center"/>
    </xf>
    <xf numFmtId="2" fontId="17" fillId="19" borderId="1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4" fillId="19" borderId="17" xfId="0" applyFont="1" applyFill="1" applyBorder="1" applyAlignment="1">
      <alignment horizontal="left" vertical="center"/>
    </xf>
    <xf numFmtId="14" fontId="1" fillId="19" borderId="18" xfId="0" applyNumberFormat="1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4" fillId="19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19" borderId="0" xfId="0" applyFill="1" applyAlignment="1">
      <alignment/>
    </xf>
    <xf numFmtId="14" fontId="15" fillId="0" borderId="16" xfId="0" applyNumberFormat="1" applyFont="1" applyFill="1" applyBorder="1" applyAlignment="1">
      <alignment horizontal="center" vertical="center"/>
    </xf>
    <xf numFmtId="180" fontId="13" fillId="19" borderId="16" xfId="52" applyNumberFormat="1" applyFont="1" applyFill="1" applyBorder="1" applyAlignment="1">
      <alignment horizontal="center" vertical="center"/>
      <protection/>
    </xf>
    <xf numFmtId="1" fontId="13" fillId="0" borderId="11" xfId="52" applyNumberFormat="1" applyFont="1" applyFill="1" applyBorder="1" applyAlignment="1">
      <alignment horizontal="center" vertical="center"/>
      <protection/>
    </xf>
    <xf numFmtId="1" fontId="13" fillId="19" borderId="11" xfId="5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14" fontId="15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/>
    </xf>
    <xf numFmtId="0" fontId="14" fillId="20" borderId="11" xfId="0" applyFont="1" applyFill="1" applyBorder="1" applyAlignment="1">
      <alignment horizontal="left" vertical="center"/>
    </xf>
    <xf numFmtId="14" fontId="1" fillId="20" borderId="11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2" fontId="1" fillId="20" borderId="16" xfId="0" applyNumberFormat="1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1" xfId="0" applyNumberFormat="1" applyFont="1" applyFill="1" applyBorder="1" applyAlignment="1">
      <alignment horizontal="center" vertical="center"/>
    </xf>
    <xf numFmtId="1" fontId="10" fillId="20" borderId="13" xfId="52" applyNumberFormat="1" applyFont="1" applyFill="1" applyBorder="1" applyAlignment="1">
      <alignment horizontal="center" vertical="center"/>
      <protection/>
    </xf>
    <xf numFmtId="1" fontId="11" fillId="20" borderId="13" xfId="52" applyNumberFormat="1" applyFont="1" applyFill="1" applyBorder="1" applyAlignment="1">
      <alignment horizontal="center" vertical="center"/>
      <protection/>
    </xf>
    <xf numFmtId="1" fontId="12" fillId="20" borderId="14" xfId="52" applyNumberFormat="1" applyFont="1" applyFill="1" applyBorder="1" applyAlignment="1">
      <alignment horizontal="center" vertical="center"/>
      <protection/>
    </xf>
    <xf numFmtId="1" fontId="13" fillId="20" borderId="11" xfId="52" applyNumberFormat="1" applyFont="1" applyFill="1" applyBorder="1" applyAlignment="1">
      <alignment horizontal="center" vertical="center"/>
      <protection/>
    </xf>
    <xf numFmtId="180" fontId="13" fillId="20" borderId="16" xfId="52" applyNumberFormat="1" applyFont="1" applyFill="1" applyBorder="1" applyAlignment="1">
      <alignment horizontal="center" vertical="center"/>
      <protection/>
    </xf>
    <xf numFmtId="0" fontId="14" fillId="20" borderId="11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/>
    </xf>
    <xf numFmtId="0" fontId="7" fillId="20" borderId="15" xfId="0" applyFont="1" applyFill="1" applyBorder="1" applyAlignment="1">
      <alignment/>
    </xf>
    <xf numFmtId="0" fontId="1" fillId="20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19" borderId="11" xfId="43" applyNumberFormat="1" applyFont="1" applyFill="1" applyBorder="1" applyAlignment="1" applyProtection="1">
      <alignment horizontal="center"/>
      <protection/>
    </xf>
    <xf numFmtId="14" fontId="17" fillId="0" borderId="16" xfId="0" applyNumberFormat="1" applyFont="1" applyBorder="1" applyAlignment="1">
      <alignment horizontal="center" vertical="center"/>
    </xf>
    <xf numFmtId="14" fontId="1" fillId="19" borderId="16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1" fontId="13" fillId="19" borderId="0" xfId="52" applyNumberFormat="1" applyFont="1" applyFill="1" applyBorder="1" applyAlignment="1">
      <alignment horizontal="center" vertical="center"/>
      <protection/>
    </xf>
    <xf numFmtId="14" fontId="15" fillId="19" borderId="16" xfId="0" applyNumberFormat="1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left" vertical="center"/>
    </xf>
    <xf numFmtId="0" fontId="1" fillId="20" borderId="17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14" fontId="1" fillId="2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2" fontId="1" fillId="19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3" fillId="19" borderId="15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13" fillId="0" borderId="11" xfId="52" applyNumberFormat="1" applyFont="1" applyFill="1" applyBorder="1" applyAlignment="1">
      <alignment horizontal="center" vertical="center"/>
      <protection/>
    </xf>
    <xf numFmtId="1" fontId="13" fillId="0" borderId="0" xfId="52" applyNumberFormat="1" applyFont="1" applyFill="1" applyBorder="1" applyAlignment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0" fontId="14" fillId="19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19" borderId="0" xfId="0" applyFont="1" applyFill="1" applyBorder="1" applyAlignment="1">
      <alignment horizontal="center" vertical="center"/>
    </xf>
    <xf numFmtId="0" fontId="20" fillId="19" borderId="17" xfId="0" applyFont="1" applyFill="1" applyBorder="1" applyAlignment="1">
      <alignment horizontal="left" vertical="center"/>
    </xf>
    <xf numFmtId="14" fontId="15" fillId="19" borderId="18" xfId="0" applyNumberFormat="1" applyFont="1" applyFill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4" fontId="15" fillId="19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1" fillId="0" borderId="18" xfId="0" applyNumberFormat="1" applyFont="1" applyFill="1" applyBorder="1" applyAlignment="1">
      <alignment horizontal="center" vertical="center"/>
    </xf>
    <xf numFmtId="0" fontId="14" fillId="19" borderId="19" xfId="0" applyFont="1" applyFill="1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" fontId="13" fillId="0" borderId="0" xfId="52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 wrapText="1"/>
    </xf>
    <xf numFmtId="0" fontId="14" fillId="0" borderId="11" xfId="0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2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15" fillId="0" borderId="18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/>
    </xf>
    <xf numFmtId="0" fontId="24" fillId="19" borderId="11" xfId="43" applyNumberFormat="1" applyFont="1" applyFill="1" applyBorder="1" applyAlignment="1" applyProtection="1">
      <alignment horizontal="left" vertical="center"/>
      <protection/>
    </xf>
    <xf numFmtId="14" fontId="24" fillId="0" borderId="16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20" xfId="0" applyFont="1" applyBorder="1" applyAlignment="1">
      <alignment/>
    </xf>
    <xf numFmtId="14" fontId="24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19" borderId="16" xfId="43" applyNumberFormat="1" applyFont="1" applyFill="1" applyBorder="1" applyAlignment="1" applyProtection="1">
      <alignment horizontal="center"/>
      <protection/>
    </xf>
    <xf numFmtId="2" fontId="1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11" fillId="0" borderId="0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180" fontId="13" fillId="0" borderId="0" xfId="52" applyNumberFormat="1" applyFont="1" applyFill="1" applyBorder="1" applyAlignment="1">
      <alignment horizontal="center" vertical="center"/>
      <protection/>
    </xf>
    <xf numFmtId="14" fontId="24" fillId="0" borderId="20" xfId="0" applyNumberFormat="1" applyFont="1" applyBorder="1" applyAlignment="1">
      <alignment horizontal="center" vertical="center"/>
    </xf>
    <xf numFmtId="0" fontId="14" fillId="19" borderId="20" xfId="43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14" fillId="0" borderId="14" xfId="0" applyFont="1" applyBorder="1" applyAlignment="1">
      <alignment horizontal="center"/>
    </xf>
    <xf numFmtId="14" fontId="24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/>
    </xf>
    <xf numFmtId="0" fontId="24" fillId="0" borderId="21" xfId="0" applyFont="1" applyFill="1" applyBorder="1" applyAlignment="1">
      <alignment/>
    </xf>
    <xf numFmtId="2" fontId="1" fillId="4" borderId="23" xfId="0" applyNumberFormat="1" applyFont="1" applyFill="1" applyBorder="1" applyAlignment="1">
      <alignment horizontal="center"/>
    </xf>
    <xf numFmtId="14" fontId="26" fillId="0" borderId="15" xfId="0" applyNumberFormat="1" applyFont="1" applyFill="1" applyBorder="1" applyAlignment="1">
      <alignment horizontal="center" vertical="center"/>
    </xf>
    <xf numFmtId="14" fontId="26" fillId="19" borderId="17" xfId="0" applyNumberFormat="1" applyFont="1" applyFill="1" applyBorder="1" applyAlignment="1">
      <alignment horizontal="center" vertical="center"/>
    </xf>
    <xf numFmtId="14" fontId="26" fillId="19" borderId="11" xfId="0" applyNumberFormat="1" applyFont="1" applyFill="1" applyBorder="1" applyAlignment="1">
      <alignment horizontal="center" vertical="center"/>
    </xf>
    <xf numFmtId="182" fontId="26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/>
    </xf>
    <xf numFmtId="1" fontId="6" fillId="0" borderId="0" xfId="52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14" fontId="14" fillId="19" borderId="11" xfId="0" applyNumberFormat="1" applyFont="1" applyFill="1" applyBorder="1" applyAlignment="1">
      <alignment horizontal="center" vertical="center"/>
    </xf>
    <xf numFmtId="14" fontId="26" fillId="0" borderId="24" xfId="0" applyNumberFormat="1" applyFont="1" applyBorder="1" applyAlignment="1">
      <alignment horizontal="center"/>
    </xf>
    <xf numFmtId="180" fontId="13" fillId="0" borderId="25" xfId="52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0" fontId="14" fillId="19" borderId="16" xfId="0" applyFont="1" applyFill="1" applyBorder="1" applyAlignment="1">
      <alignment horizontal="left" vertical="center"/>
    </xf>
    <xf numFmtId="0" fontId="24" fillId="19" borderId="16" xfId="43" applyNumberFormat="1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vertical="center" wrapText="1"/>
    </xf>
    <xf numFmtId="0" fontId="24" fillId="0" borderId="14" xfId="0" applyFont="1" applyBorder="1" applyAlignment="1">
      <alignment horizontal="center"/>
    </xf>
    <xf numFmtId="14" fontId="1" fillId="19" borderId="2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0" fontId="1" fillId="19" borderId="0" xfId="43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4" fontId="1" fillId="19" borderId="0" xfId="0" applyNumberFormat="1" applyFont="1" applyFill="1" applyBorder="1" applyAlignment="1">
      <alignment horizontal="center" vertical="center"/>
    </xf>
    <xf numFmtId="180" fontId="13" fillId="0" borderId="26" xfId="52" applyNumberFormat="1" applyFont="1" applyFill="1" applyBorder="1" applyAlignment="1">
      <alignment horizontal="center" vertical="center"/>
      <protection/>
    </xf>
    <xf numFmtId="0" fontId="24" fillId="0" borderId="27" xfId="0" applyFont="1" applyFill="1" applyBorder="1" applyAlignment="1">
      <alignment/>
    </xf>
    <xf numFmtId="1" fontId="12" fillId="0" borderId="15" xfId="52" applyNumberFormat="1" applyFont="1" applyFill="1" applyBorder="1" applyAlignment="1">
      <alignment horizontal="center" vertical="center"/>
      <protection/>
    </xf>
    <xf numFmtId="180" fontId="13" fillId="0" borderId="15" xfId="52" applyNumberFormat="1" applyFont="1" applyFill="1" applyBorder="1" applyAlignment="1">
      <alignment horizontal="center" vertical="center"/>
      <protection/>
    </xf>
    <xf numFmtId="180" fontId="13" fillId="0" borderId="28" xfId="52" applyNumberFormat="1" applyFont="1" applyFill="1" applyBorder="1" applyAlignment="1">
      <alignment horizontal="center" vertical="center"/>
      <protection/>
    </xf>
    <xf numFmtId="1" fontId="13" fillId="0" borderId="20" xfId="52" applyNumberFormat="1" applyFont="1" applyFill="1" applyBorder="1" applyAlignment="1">
      <alignment horizontal="center" vertical="center"/>
      <protection/>
    </xf>
    <xf numFmtId="1" fontId="6" fillId="0" borderId="20" xfId="52" applyNumberFormat="1" applyFont="1" applyFill="1" applyBorder="1" applyAlignment="1">
      <alignment horizontal="center" vertical="center"/>
      <protection/>
    </xf>
    <xf numFmtId="0" fontId="14" fillId="0" borderId="17" xfId="43" applyNumberFormat="1" applyFont="1" applyFill="1" applyBorder="1" applyAlignment="1" applyProtection="1">
      <alignment horizontal="left" vertical="center"/>
      <protection/>
    </xf>
    <xf numFmtId="0" fontId="14" fillId="21" borderId="0" xfId="0" applyFont="1" applyFill="1" applyBorder="1" applyAlignment="1">
      <alignment horizontal="center" vertical="center"/>
    </xf>
    <xf numFmtId="0" fontId="14" fillId="0" borderId="0" xfId="43" applyNumberFormat="1" applyFont="1" applyFill="1" applyBorder="1" applyAlignment="1" applyProtection="1">
      <alignment horizontal="left" vertical="center"/>
      <protection/>
    </xf>
    <xf numFmtId="14" fontId="24" fillId="0" borderId="0" xfId="0" applyNumberFormat="1" applyFont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26" fillId="21" borderId="0" xfId="43" applyNumberFormat="1" applyFont="1" applyFill="1" applyBorder="1" applyAlignment="1" applyProtection="1">
      <alignment horizontal="center" vertical="center"/>
      <protection/>
    </xf>
    <xf numFmtId="0" fontId="24" fillId="22" borderId="0" xfId="0" applyFont="1" applyFill="1" applyBorder="1" applyAlignment="1">
      <alignment horizontal="center"/>
    </xf>
    <xf numFmtId="0" fontId="14" fillId="21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182" fontId="26" fillId="4" borderId="0" xfId="0" applyNumberFormat="1" applyFont="1" applyFill="1" applyBorder="1" applyAlignment="1" applyProtection="1">
      <alignment horizontal="center" vertical="center"/>
      <protection locked="0"/>
    </xf>
    <xf numFmtId="2" fontId="1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22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82" fontId="26" fillId="4" borderId="29" xfId="0" applyNumberFormat="1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14" fontId="24" fillId="0" borderId="20" xfId="0" applyNumberFormat="1" applyFont="1" applyFill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14" fillId="21" borderId="26" xfId="0" applyFont="1" applyFill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19" borderId="16" xfId="43" applyNumberFormat="1" applyFont="1" applyFill="1" applyBorder="1" applyAlignment="1" applyProtection="1">
      <alignment horizontal="left" vertical="center"/>
      <protection/>
    </xf>
    <xf numFmtId="0" fontId="24" fillId="19" borderId="16" xfId="43" applyNumberFormat="1" applyFont="1" applyFill="1" applyBorder="1" applyAlignment="1" applyProtection="1">
      <alignment horizontal="left" vertical="center"/>
      <protection/>
    </xf>
    <xf numFmtId="0" fontId="1" fillId="19" borderId="18" xfId="0" applyFont="1" applyFill="1" applyBorder="1" applyAlignment="1">
      <alignment horizontal="center" vertical="center"/>
    </xf>
    <xf numFmtId="0" fontId="43" fillId="0" borderId="33" xfId="0" applyFont="1" applyFill="1" applyBorder="1" applyAlignment="1" applyProtection="1">
      <alignment horizontal="center" vertical="center"/>
      <protection locked="0"/>
    </xf>
    <xf numFmtId="14" fontId="1" fillId="19" borderId="30" xfId="0" applyNumberFormat="1" applyFont="1" applyFill="1" applyBorder="1" applyAlignment="1">
      <alignment horizontal="center" vertical="center"/>
    </xf>
    <xf numFmtId="14" fontId="1" fillId="19" borderId="34" xfId="0" applyNumberFormat="1" applyFont="1" applyFill="1" applyBorder="1" applyAlignment="1">
      <alignment horizontal="center" vertical="center"/>
    </xf>
    <xf numFmtId="14" fontId="24" fillId="0" borderId="30" xfId="0" applyNumberFormat="1" applyFont="1" applyFill="1" applyBorder="1" applyAlignment="1">
      <alignment horizontal="center" vertical="center"/>
    </xf>
    <xf numFmtId="14" fontId="1" fillId="19" borderId="35" xfId="0" applyNumberFormat="1" applyFont="1" applyFill="1" applyBorder="1" applyAlignment="1">
      <alignment horizontal="center" vertical="center"/>
    </xf>
    <xf numFmtId="14" fontId="24" fillId="0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4" fillId="19" borderId="3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19" borderId="44" xfId="43" applyNumberFormat="1" applyFont="1" applyFill="1" applyBorder="1" applyAlignment="1" applyProtection="1">
      <alignment horizontal="center"/>
      <protection/>
    </xf>
    <xf numFmtId="0" fontId="1" fillId="19" borderId="42" xfId="43" applyNumberFormat="1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>
      <alignment horizontal="center"/>
    </xf>
    <xf numFmtId="0" fontId="0" fillId="19" borderId="31" xfId="0" applyFont="1" applyFill="1" applyBorder="1" applyAlignment="1">
      <alignment horizontal="center" vertical="center"/>
    </xf>
    <xf numFmtId="0" fontId="1" fillId="19" borderId="45" xfId="43" applyNumberFormat="1" applyFont="1" applyFill="1" applyBorder="1" applyAlignment="1" applyProtection="1">
      <alignment horizontal="center"/>
      <protection/>
    </xf>
    <xf numFmtId="0" fontId="26" fillId="19" borderId="46" xfId="43" applyNumberFormat="1" applyFont="1" applyFill="1" applyBorder="1" applyAlignment="1" applyProtection="1">
      <alignment horizontal="left" vertical="center"/>
      <protection/>
    </xf>
    <xf numFmtId="14" fontId="24" fillId="0" borderId="47" xfId="0" applyNumberFormat="1" applyFont="1" applyFill="1" applyBorder="1" applyAlignment="1">
      <alignment horizontal="center" vertical="center"/>
    </xf>
    <xf numFmtId="0" fontId="43" fillId="0" borderId="48" xfId="0" applyFont="1" applyFill="1" applyBorder="1" applyAlignment="1" applyProtection="1">
      <alignment horizontal="center" vertical="center"/>
      <protection locked="0"/>
    </xf>
    <xf numFmtId="2" fontId="1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1" fontId="10" fillId="0" borderId="51" xfId="52" applyNumberFormat="1" applyFont="1" applyFill="1" applyBorder="1" applyAlignment="1">
      <alignment horizontal="center" vertical="center"/>
      <protection/>
    </xf>
    <xf numFmtId="0" fontId="5" fillId="0" borderId="52" xfId="0" applyFont="1" applyFill="1" applyBorder="1" applyAlignment="1">
      <alignment horizontal="center" vertical="center"/>
    </xf>
    <xf numFmtId="1" fontId="11" fillId="0" borderId="51" xfId="52" applyNumberFormat="1" applyFont="1" applyFill="1" applyBorder="1" applyAlignment="1">
      <alignment horizontal="center" vertical="center"/>
      <protection/>
    </xf>
    <xf numFmtId="1" fontId="12" fillId="0" borderId="52" xfId="52" applyNumberFormat="1" applyFont="1" applyFill="1" applyBorder="1" applyAlignment="1">
      <alignment horizontal="center" vertical="center"/>
      <protection/>
    </xf>
    <xf numFmtId="1" fontId="13" fillId="0" borderId="50" xfId="52" applyNumberFormat="1" applyFont="1" applyFill="1" applyBorder="1" applyAlignment="1">
      <alignment horizontal="center" vertical="center"/>
      <protection/>
    </xf>
    <xf numFmtId="180" fontId="13" fillId="0" borderId="46" xfId="52" applyNumberFormat="1" applyFont="1" applyFill="1" applyBorder="1" applyAlignment="1">
      <alignment horizontal="center" vertical="center"/>
      <protection/>
    </xf>
    <xf numFmtId="0" fontId="14" fillId="19" borderId="5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0" fillId="2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19" borderId="55" xfId="43" applyNumberFormat="1" applyFont="1" applyFill="1" applyBorder="1" applyAlignment="1" applyProtection="1">
      <alignment horizontal="center"/>
      <protection/>
    </xf>
    <xf numFmtId="0" fontId="14" fillId="19" borderId="41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19" borderId="44" xfId="43" applyNumberFormat="1" applyFont="1" applyFill="1" applyBorder="1" applyAlignment="1" applyProtection="1">
      <alignment horizontal="center"/>
      <protection/>
    </xf>
    <xf numFmtId="0" fontId="1" fillId="19" borderId="56" xfId="43" applyNumberFormat="1" applyFont="1" applyFill="1" applyBorder="1" applyAlignment="1" applyProtection="1">
      <alignment horizontal="center"/>
      <protection/>
    </xf>
    <xf numFmtId="0" fontId="14" fillId="0" borderId="57" xfId="43" applyNumberFormat="1" applyFont="1" applyFill="1" applyBorder="1" applyAlignment="1" applyProtection="1">
      <alignment horizontal="left" vertical="center"/>
      <protection/>
    </xf>
    <xf numFmtId="14" fontId="24" fillId="0" borderId="58" xfId="0" applyNumberFormat="1" applyFont="1" applyBorder="1" applyAlignment="1">
      <alignment horizontal="center" vertical="center"/>
    </xf>
    <xf numFmtId="0" fontId="43" fillId="0" borderId="59" xfId="0" applyFont="1" applyFill="1" applyBorder="1" applyAlignment="1" applyProtection="1">
      <alignment horizontal="center" vertical="center"/>
      <protection locked="0"/>
    </xf>
    <xf numFmtId="2" fontId="1" fillId="19" borderId="46" xfId="0" applyNumberFormat="1" applyFont="1" applyFill="1" applyBorder="1" applyAlignment="1">
      <alignment horizontal="center" vertical="center"/>
    </xf>
    <xf numFmtId="0" fontId="5" fillId="19" borderId="49" xfId="0" applyFont="1" applyFill="1" applyBorder="1" applyAlignment="1">
      <alignment horizontal="center" vertical="center"/>
    </xf>
    <xf numFmtId="0" fontId="5" fillId="19" borderId="50" xfId="0" applyFont="1" applyFill="1" applyBorder="1" applyAlignment="1">
      <alignment horizontal="center" vertical="center"/>
    </xf>
    <xf numFmtId="0" fontId="5" fillId="19" borderId="52" xfId="0" applyFont="1" applyFill="1" applyBorder="1" applyAlignment="1">
      <alignment horizontal="center" vertical="center"/>
    </xf>
    <xf numFmtId="14" fontId="24" fillId="0" borderId="40" xfId="0" applyNumberFormat="1" applyFont="1" applyFill="1" applyBorder="1" applyAlignment="1">
      <alignment horizontal="center" vertical="center"/>
    </xf>
    <xf numFmtId="0" fontId="14" fillId="19" borderId="21" xfId="43" applyNumberFormat="1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24" fillId="0" borderId="60" xfId="0" applyFont="1" applyFill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/>
    </xf>
    <xf numFmtId="14" fontId="24" fillId="0" borderId="59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14" fontId="26" fillId="0" borderId="59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1" fontId="12" fillId="0" borderId="63" xfId="52" applyNumberFormat="1" applyFont="1" applyFill="1" applyBorder="1" applyAlignment="1">
      <alignment horizontal="center" vertical="center"/>
      <protection/>
    </xf>
    <xf numFmtId="1" fontId="13" fillId="0" borderId="59" xfId="52" applyNumberFormat="1" applyFont="1" applyFill="1" applyBorder="1" applyAlignment="1">
      <alignment horizontal="center" vertical="center"/>
      <protection/>
    </xf>
    <xf numFmtId="180" fontId="13" fillId="0" borderId="63" xfId="52" applyNumberFormat="1" applyFont="1" applyFill="1" applyBorder="1" applyAlignment="1">
      <alignment horizontal="center" vertical="center"/>
      <protection/>
    </xf>
    <xf numFmtId="0" fontId="14" fillId="0" borderId="5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4" fontId="5" fillId="0" borderId="36" xfId="0" applyNumberFormat="1" applyFont="1" applyFill="1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Excel_BuiltIn_Neutralus" xfId="43"/>
    <cellStyle name="Followed Hyperlink" xfId="44"/>
    <cellStyle name="Geras" xfId="45"/>
    <cellStyle name="Hyperlink" xfId="46"/>
    <cellStyle name="Įprastas 2" xfId="47"/>
    <cellStyle name="Įspėjimo tekstas" xfId="48"/>
    <cellStyle name="Išvestis" xfId="49"/>
    <cellStyle name="Įvestis" xfId="50"/>
    <cellStyle name="Neutralus" xfId="51"/>
    <cellStyle name="normálne_liga200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</cellStyles>
  <dxfs count="216">
    <dxf>
      <fill>
        <patternFill patternType="solid">
          <fgColor indexed="17"/>
          <bgColor indexed="5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  <col min="18" max="18" width="14.00390625" style="2" customWidth="1"/>
  </cols>
  <sheetData>
    <row r="1" spans="1:18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8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"/>
    </row>
    <row r="3" ht="17.25" customHeight="1">
      <c r="R3" s="3"/>
    </row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8"/>
      <c r="Q4" s="9"/>
    </row>
    <row r="5" spans="1:20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R5" s="14"/>
      <c r="T5" s="15"/>
    </row>
    <row r="6" spans="1:18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  <c r="R6"/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>
      <c r="A8" s="18"/>
      <c r="B8" s="16" t="s">
        <v>20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>
      <c r="A9" s="31">
        <v>1</v>
      </c>
      <c r="B9" s="32"/>
      <c r="C9" s="33"/>
      <c r="D9" s="34"/>
      <c r="E9" s="35"/>
      <c r="F9" s="36"/>
      <c r="G9" s="37"/>
      <c r="H9" s="37"/>
      <c r="I9" s="25">
        <f>MAX(F9:H9)</f>
        <v>0</v>
      </c>
      <c r="J9" s="38"/>
      <c r="K9" s="37"/>
      <c r="L9" s="37"/>
      <c r="M9" s="26">
        <f>MAX(J9:L9)</f>
        <v>0</v>
      </c>
      <c r="N9" s="27">
        <f aca="true" t="shared" si="0" ref="N9:N29">SUM(I9,M9)</f>
        <v>0</v>
      </c>
      <c r="O9" s="39"/>
      <c r="P9" s="29">
        <f aca="true" t="shared" si="1" ref="P9:P29">IF(ISERROR(N9*10^(0.794358141*(LOG10(E9/174.393))^2)),"",N9*10^(0.794358141*(LOG10(E9/174.393))^2))</f>
      </c>
      <c r="Q9" s="40"/>
    </row>
    <row r="10" spans="1:17" s="20" customFormat="1" ht="15" customHeight="1">
      <c r="A10" s="31">
        <v>2</v>
      </c>
      <c r="B10" s="32"/>
      <c r="C10" s="41"/>
      <c r="D10" s="42"/>
      <c r="E10" s="43"/>
      <c r="F10" s="44"/>
      <c r="G10" s="45"/>
      <c r="H10" s="46"/>
      <c r="I10" s="25">
        <f aca="true" t="shared" si="2" ref="I10:I29">MAX(F10:H10)</f>
        <v>0</v>
      </c>
      <c r="J10" s="47"/>
      <c r="K10" s="45"/>
      <c r="L10" s="45"/>
      <c r="M10" s="26">
        <f aca="true" t="shared" si="3" ref="M10:M29">MAX(J10:L10)</f>
        <v>0</v>
      </c>
      <c r="N10" s="27">
        <f t="shared" si="0"/>
        <v>0</v>
      </c>
      <c r="O10" s="39"/>
      <c r="P10" s="29">
        <f t="shared" si="1"/>
      </c>
      <c r="Q10" s="40"/>
    </row>
    <row r="11" spans="1:17" s="20" customFormat="1" ht="15" customHeight="1">
      <c r="A11" s="31">
        <v>3</v>
      </c>
      <c r="B11" s="32"/>
      <c r="C11" s="41"/>
      <c r="D11" s="42"/>
      <c r="E11" s="43"/>
      <c r="F11" s="44"/>
      <c r="G11" s="45"/>
      <c r="H11" s="46"/>
      <c r="I11" s="25">
        <f t="shared" si="2"/>
        <v>0</v>
      </c>
      <c r="J11" s="47"/>
      <c r="K11" s="45"/>
      <c r="L11" s="45"/>
      <c r="M11" s="26">
        <f t="shared" si="3"/>
        <v>0</v>
      </c>
      <c r="N11" s="27">
        <f t="shared" si="0"/>
        <v>0</v>
      </c>
      <c r="O11" s="39"/>
      <c r="P11" s="29">
        <f t="shared" si="1"/>
      </c>
      <c r="Q11" s="40"/>
    </row>
    <row r="12" spans="1:17" s="20" customFormat="1" ht="15" customHeight="1">
      <c r="A12" s="31">
        <v>4</v>
      </c>
      <c r="B12" s="48"/>
      <c r="C12" s="49"/>
      <c r="D12" s="42"/>
      <c r="E12" s="50"/>
      <c r="F12" s="44"/>
      <c r="G12" s="45"/>
      <c r="H12" s="45"/>
      <c r="I12" s="25">
        <f t="shared" si="2"/>
        <v>0</v>
      </c>
      <c r="J12" s="47"/>
      <c r="K12" s="45"/>
      <c r="L12" s="45"/>
      <c r="M12" s="26">
        <f t="shared" si="3"/>
        <v>0</v>
      </c>
      <c r="N12" s="27">
        <f t="shared" si="0"/>
        <v>0</v>
      </c>
      <c r="O12" s="39"/>
      <c r="P12" s="29">
        <f t="shared" si="1"/>
      </c>
      <c r="Q12" s="40"/>
    </row>
    <row r="13" spans="1:17" s="20" customFormat="1" ht="15" customHeight="1">
      <c r="A13" s="31">
        <v>5</v>
      </c>
      <c r="B13" s="32"/>
      <c r="C13" s="51"/>
      <c r="D13" s="52"/>
      <c r="E13" s="43"/>
      <c r="F13" s="44"/>
      <c r="G13" s="45"/>
      <c r="H13" s="46"/>
      <c r="I13" s="25">
        <f t="shared" si="2"/>
        <v>0</v>
      </c>
      <c r="J13" s="47"/>
      <c r="K13" s="45"/>
      <c r="L13" s="45"/>
      <c r="M13" s="26">
        <f t="shared" si="3"/>
        <v>0</v>
      </c>
      <c r="N13" s="27">
        <f t="shared" si="0"/>
        <v>0</v>
      </c>
      <c r="O13" s="39"/>
      <c r="P13" s="29">
        <f t="shared" si="1"/>
      </c>
      <c r="Q13" s="40"/>
    </row>
    <row r="14" spans="1:17" s="20" customFormat="1" ht="15" customHeight="1">
      <c r="A14" s="31">
        <v>6</v>
      </c>
      <c r="B14" s="32"/>
      <c r="C14" s="51"/>
      <c r="D14" s="42"/>
      <c r="E14" s="50"/>
      <c r="F14" s="44"/>
      <c r="G14" s="45"/>
      <c r="H14" s="45"/>
      <c r="I14" s="25">
        <f t="shared" si="2"/>
        <v>0</v>
      </c>
      <c r="J14" s="47"/>
      <c r="K14" s="45"/>
      <c r="L14" s="45"/>
      <c r="M14" s="26">
        <f t="shared" si="3"/>
        <v>0</v>
      </c>
      <c r="N14" s="27">
        <f t="shared" si="0"/>
        <v>0</v>
      </c>
      <c r="O14" s="39"/>
      <c r="P14" s="29">
        <f t="shared" si="1"/>
      </c>
      <c r="Q14" s="40"/>
    </row>
    <row r="15" spans="1:17" s="20" customFormat="1" ht="15" customHeight="1">
      <c r="A15" s="53">
        <v>7</v>
      </c>
      <c r="B15" s="32"/>
      <c r="C15" s="51"/>
      <c r="D15" s="54"/>
      <c r="E15" s="50"/>
      <c r="F15" s="55"/>
      <c r="G15" s="56"/>
      <c r="H15" s="57"/>
      <c r="I15" s="25">
        <f t="shared" si="2"/>
        <v>0</v>
      </c>
      <c r="J15" s="47"/>
      <c r="K15" s="45"/>
      <c r="L15" s="45"/>
      <c r="M15" s="26">
        <f t="shared" si="3"/>
        <v>0</v>
      </c>
      <c r="N15" s="27">
        <f t="shared" si="0"/>
        <v>0</v>
      </c>
      <c r="O15" s="58"/>
      <c r="P15" s="29">
        <f t="shared" si="1"/>
      </c>
      <c r="Q15" s="59"/>
    </row>
    <row r="16" spans="1:17" s="20" customFormat="1" ht="15" customHeight="1">
      <c r="A16" s="53">
        <v>8</v>
      </c>
      <c r="B16" s="60"/>
      <c r="C16" s="61"/>
      <c r="D16" s="62"/>
      <c r="E16" s="63"/>
      <c r="F16" s="64"/>
      <c r="G16" s="65"/>
      <c r="H16" s="65"/>
      <c r="I16" s="25">
        <f t="shared" si="2"/>
        <v>0</v>
      </c>
      <c r="J16" s="64"/>
      <c r="K16" s="65"/>
      <c r="L16" s="65"/>
      <c r="M16" s="26">
        <f t="shared" si="3"/>
        <v>0</v>
      </c>
      <c r="N16" s="27">
        <f t="shared" si="0"/>
        <v>0</v>
      </c>
      <c r="O16" s="58"/>
      <c r="P16" s="29">
        <f t="shared" si="1"/>
      </c>
      <c r="Q16" s="66"/>
    </row>
    <row r="17" spans="1:17" s="20" customFormat="1" ht="15" customHeight="1">
      <c r="A17" s="53">
        <v>9</v>
      </c>
      <c r="B17" s="60"/>
      <c r="C17" s="67"/>
      <c r="D17" s="68"/>
      <c r="E17" s="69"/>
      <c r="F17" s="64"/>
      <c r="G17" s="65"/>
      <c r="H17" s="70"/>
      <c r="I17" s="25">
        <f t="shared" si="2"/>
        <v>0</v>
      </c>
      <c r="J17" s="71"/>
      <c r="K17" s="65"/>
      <c r="L17" s="65"/>
      <c r="M17" s="26">
        <f t="shared" si="3"/>
        <v>0</v>
      </c>
      <c r="N17" s="27">
        <f t="shared" si="0"/>
        <v>0</v>
      </c>
      <c r="O17" s="58"/>
      <c r="P17" s="29">
        <f t="shared" si="1"/>
      </c>
      <c r="Q17" s="66"/>
    </row>
    <row r="18" spans="1:17" s="20" customFormat="1" ht="15" customHeight="1">
      <c r="A18" s="53">
        <v>10</v>
      </c>
      <c r="B18" s="72"/>
      <c r="C18" s="73"/>
      <c r="D18" s="74"/>
      <c r="E18" s="75"/>
      <c r="F18" s="76"/>
      <c r="G18" s="77"/>
      <c r="H18" s="37"/>
      <c r="I18" s="25">
        <f t="shared" si="2"/>
        <v>0</v>
      </c>
      <c r="J18" s="38"/>
      <c r="K18" s="37"/>
      <c r="L18" s="37"/>
      <c r="M18" s="26">
        <f t="shared" si="3"/>
        <v>0</v>
      </c>
      <c r="N18" s="27">
        <f t="shared" si="0"/>
        <v>0</v>
      </c>
      <c r="O18" s="58"/>
      <c r="P18" s="29">
        <f t="shared" si="1"/>
      </c>
      <c r="Q18" s="66"/>
    </row>
    <row r="19" spans="1:17" s="20" customFormat="1" ht="15" customHeight="1">
      <c r="A19" s="53">
        <v>11</v>
      </c>
      <c r="B19" s="78"/>
      <c r="C19" s="79"/>
      <c r="D19" s="74"/>
      <c r="E19" s="80"/>
      <c r="F19" s="76"/>
      <c r="G19" s="77"/>
      <c r="H19" s="37"/>
      <c r="I19" s="25">
        <f t="shared" si="2"/>
        <v>0</v>
      </c>
      <c r="J19" s="81"/>
      <c r="K19" s="81"/>
      <c r="L19" s="81"/>
      <c r="M19" s="26">
        <f t="shared" si="3"/>
        <v>0</v>
      </c>
      <c r="N19" s="27">
        <f t="shared" si="0"/>
        <v>0</v>
      </c>
      <c r="O19" s="58"/>
      <c r="P19" s="29">
        <f t="shared" si="1"/>
      </c>
      <c r="Q19" s="66"/>
    </row>
    <row r="20" spans="1:17" s="20" customFormat="1" ht="15" customHeight="1">
      <c r="A20" s="53">
        <v>12</v>
      </c>
      <c r="B20" s="82"/>
      <c r="C20" s="79"/>
      <c r="D20" s="68"/>
      <c r="E20" s="63"/>
      <c r="F20" s="64"/>
      <c r="G20" s="65"/>
      <c r="H20" s="65"/>
      <c r="I20" s="25">
        <f t="shared" si="2"/>
        <v>0</v>
      </c>
      <c r="J20" s="65"/>
      <c r="K20" s="65"/>
      <c r="L20" s="65"/>
      <c r="M20" s="26">
        <f t="shared" si="3"/>
        <v>0</v>
      </c>
      <c r="N20" s="27">
        <f t="shared" si="0"/>
        <v>0</v>
      </c>
      <c r="O20" s="58"/>
      <c r="P20" s="29">
        <f t="shared" si="1"/>
      </c>
      <c r="Q20" s="83"/>
    </row>
    <row r="21" spans="1:17" s="20" customFormat="1" ht="15" customHeight="1">
      <c r="A21" s="53">
        <v>13</v>
      </c>
      <c r="B21" s="84"/>
      <c r="C21" s="85"/>
      <c r="D21" s="86"/>
      <c r="E21" s="63"/>
      <c r="F21" s="64"/>
      <c r="G21" s="65"/>
      <c r="H21" s="65"/>
      <c r="I21" s="25">
        <f t="shared" si="2"/>
        <v>0</v>
      </c>
      <c r="J21" s="71"/>
      <c r="K21" s="65"/>
      <c r="L21" s="65"/>
      <c r="M21" s="26">
        <f t="shared" si="3"/>
        <v>0</v>
      </c>
      <c r="N21" s="27">
        <f t="shared" si="0"/>
        <v>0</v>
      </c>
      <c r="O21" s="58"/>
      <c r="P21" s="29">
        <f t="shared" si="1"/>
      </c>
      <c r="Q21" s="59"/>
    </row>
    <row r="22" spans="1:17" s="20" customFormat="1" ht="15" customHeight="1">
      <c r="A22" s="53">
        <v>14</v>
      </c>
      <c r="B22" s="60"/>
      <c r="C22" s="67"/>
      <c r="D22" s="68"/>
      <c r="E22" s="63"/>
      <c r="F22" s="64"/>
      <c r="G22" s="65"/>
      <c r="H22" s="65"/>
      <c r="I22" s="25">
        <f t="shared" si="2"/>
        <v>0</v>
      </c>
      <c r="J22" s="71"/>
      <c r="K22" s="65"/>
      <c r="L22" s="65"/>
      <c r="M22" s="26">
        <f t="shared" si="3"/>
        <v>0</v>
      </c>
      <c r="N22" s="27">
        <f t="shared" si="0"/>
        <v>0</v>
      </c>
      <c r="O22" s="58"/>
      <c r="P22" s="29">
        <f t="shared" si="1"/>
      </c>
      <c r="Q22" s="66"/>
    </row>
    <row r="23" spans="1:17" s="20" customFormat="1" ht="15" customHeight="1">
      <c r="A23" s="53">
        <v>15</v>
      </c>
      <c r="B23" s="60"/>
      <c r="C23" s="67"/>
      <c r="D23" s="68"/>
      <c r="E23" s="63"/>
      <c r="F23" s="64"/>
      <c r="G23" s="65"/>
      <c r="H23" s="65"/>
      <c r="I23" s="25">
        <f t="shared" si="2"/>
        <v>0</v>
      </c>
      <c r="J23" s="71"/>
      <c r="K23" s="65"/>
      <c r="L23" s="65"/>
      <c r="M23" s="26">
        <f t="shared" si="3"/>
        <v>0</v>
      </c>
      <c r="N23" s="27">
        <f t="shared" si="0"/>
        <v>0</v>
      </c>
      <c r="O23" s="58"/>
      <c r="P23" s="29">
        <f t="shared" si="1"/>
      </c>
      <c r="Q23" s="66"/>
    </row>
    <row r="24" spans="1:17" s="20" customFormat="1" ht="15" customHeight="1">
      <c r="A24" s="53">
        <v>16</v>
      </c>
      <c r="B24" s="32"/>
      <c r="C24" s="51"/>
      <c r="D24" s="54"/>
      <c r="E24" s="63"/>
      <c r="F24" s="55"/>
      <c r="G24" s="56"/>
      <c r="H24" s="46"/>
      <c r="I24" s="25">
        <f t="shared" si="2"/>
        <v>0</v>
      </c>
      <c r="J24" s="87"/>
      <c r="K24" s="88"/>
      <c r="L24" s="88"/>
      <c r="M24" s="26">
        <f t="shared" si="3"/>
        <v>0</v>
      </c>
      <c r="N24" s="27">
        <f t="shared" si="0"/>
        <v>0</v>
      </c>
      <c r="O24" s="58"/>
      <c r="P24" s="29">
        <f t="shared" si="1"/>
      </c>
      <c r="Q24" s="59"/>
    </row>
    <row r="25" spans="1:17" s="20" customFormat="1" ht="15" customHeight="1">
      <c r="A25" s="53">
        <v>17</v>
      </c>
      <c r="B25" s="32"/>
      <c r="C25" s="51"/>
      <c r="D25" s="54"/>
      <c r="E25" s="50"/>
      <c r="F25" s="55"/>
      <c r="G25" s="56"/>
      <c r="H25" s="57"/>
      <c r="I25" s="25">
        <f t="shared" si="2"/>
        <v>0</v>
      </c>
      <c r="J25" s="47"/>
      <c r="K25" s="45"/>
      <c r="L25" s="45"/>
      <c r="M25" s="26">
        <f t="shared" si="3"/>
        <v>0</v>
      </c>
      <c r="N25" s="27">
        <f t="shared" si="0"/>
        <v>0</v>
      </c>
      <c r="O25" s="58"/>
      <c r="P25" s="29">
        <f t="shared" si="1"/>
      </c>
      <c r="Q25" s="59"/>
    </row>
    <row r="26" spans="1:17" s="20" customFormat="1" ht="15" customHeight="1">
      <c r="A26" s="53">
        <v>18</v>
      </c>
      <c r="B26" s="32"/>
      <c r="C26" s="51"/>
      <c r="D26" s="54"/>
      <c r="E26" s="50"/>
      <c r="F26" s="55"/>
      <c r="G26" s="56"/>
      <c r="H26" s="57"/>
      <c r="I26" s="25">
        <f t="shared" si="2"/>
        <v>0</v>
      </c>
      <c r="J26" s="45"/>
      <c r="K26" s="45"/>
      <c r="L26" s="45"/>
      <c r="M26" s="26">
        <f t="shared" si="3"/>
        <v>0</v>
      </c>
      <c r="N26" s="27">
        <f t="shared" si="0"/>
        <v>0</v>
      </c>
      <c r="O26" s="58"/>
      <c r="P26" s="29">
        <f t="shared" si="1"/>
      </c>
      <c r="Q26" s="59"/>
    </row>
    <row r="27" spans="1:17" s="20" customFormat="1" ht="15" customHeight="1">
      <c r="A27" s="53">
        <v>19</v>
      </c>
      <c r="B27" s="60"/>
      <c r="C27" s="67"/>
      <c r="D27" s="68"/>
      <c r="E27" s="63"/>
      <c r="F27" s="64"/>
      <c r="G27" s="65"/>
      <c r="H27" s="65"/>
      <c r="I27" s="25">
        <f t="shared" si="2"/>
        <v>0</v>
      </c>
      <c r="J27" s="65"/>
      <c r="K27" s="65"/>
      <c r="L27" s="65"/>
      <c r="M27" s="26">
        <f t="shared" si="3"/>
        <v>0</v>
      </c>
      <c r="N27" s="27">
        <f t="shared" si="0"/>
        <v>0</v>
      </c>
      <c r="O27" s="58"/>
      <c r="P27" s="29">
        <f t="shared" si="1"/>
      </c>
      <c r="Q27" s="89"/>
    </row>
    <row r="28" spans="1:17" s="20" customFormat="1" ht="15" customHeight="1">
      <c r="A28" s="53">
        <v>20</v>
      </c>
      <c r="B28" s="60"/>
      <c r="C28" s="67"/>
      <c r="D28" s="68"/>
      <c r="E28" s="63"/>
      <c r="F28" s="64"/>
      <c r="G28" s="65"/>
      <c r="H28" s="65"/>
      <c r="I28" s="25">
        <f t="shared" si="2"/>
        <v>0</v>
      </c>
      <c r="J28" s="65"/>
      <c r="K28" s="65"/>
      <c r="L28" s="65"/>
      <c r="M28" s="26">
        <f t="shared" si="3"/>
        <v>0</v>
      </c>
      <c r="N28" s="27">
        <f t="shared" si="0"/>
        <v>0</v>
      </c>
      <c r="O28" s="58"/>
      <c r="P28" s="29">
        <f t="shared" si="1"/>
      </c>
      <c r="Q28" s="66"/>
    </row>
    <row r="29" spans="1:17" s="20" customFormat="1" ht="15" customHeight="1">
      <c r="A29" s="53">
        <v>21</v>
      </c>
      <c r="B29" s="60"/>
      <c r="C29" s="67"/>
      <c r="D29" s="68"/>
      <c r="E29" s="63"/>
      <c r="F29" s="64"/>
      <c r="G29" s="65"/>
      <c r="H29" s="65"/>
      <c r="I29" s="25">
        <f t="shared" si="2"/>
        <v>0</v>
      </c>
      <c r="J29" s="65"/>
      <c r="K29" s="65"/>
      <c r="L29" s="65"/>
      <c r="M29" s="26">
        <f t="shared" si="3"/>
        <v>0</v>
      </c>
      <c r="N29" s="27">
        <f t="shared" si="0"/>
        <v>0</v>
      </c>
      <c r="O29" s="58"/>
      <c r="P29" s="29">
        <f t="shared" si="1"/>
      </c>
      <c r="Q29" s="66"/>
    </row>
    <row r="30" ht="15" customHeight="1">
      <c r="A30" s="90"/>
    </row>
    <row r="31" spans="1:20" s="2" customFormat="1" ht="15" customHeight="1">
      <c r="A31" s="1"/>
      <c r="B31" s="366" t="s">
        <v>21</v>
      </c>
      <c r="C31" s="366"/>
      <c r="F31" s="1"/>
      <c r="G31" s="1"/>
      <c r="H31" s="366" t="s">
        <v>22</v>
      </c>
      <c r="I31" s="366"/>
      <c r="J31" s="366"/>
      <c r="K31" s="366"/>
      <c r="L31" s="366"/>
      <c r="M31" s="366"/>
      <c r="N31" s="366"/>
      <c r="O31" s="1"/>
      <c r="P31" s="1"/>
      <c r="Q31" s="1"/>
      <c r="S31"/>
      <c r="T31"/>
    </row>
    <row r="34" spans="1:20" s="2" customFormat="1" ht="12.75">
      <c r="A34" s="1"/>
      <c r="B34" s="91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/>
      <c r="T34"/>
    </row>
  </sheetData>
  <sheetProtection selectLockedCells="1" selectUnlockedCells="1"/>
  <mergeCells count="22">
    <mergeCell ref="A5:C5"/>
    <mergeCell ref="F5:H5"/>
    <mergeCell ref="J5:K5"/>
    <mergeCell ref="L5:M5"/>
    <mergeCell ref="A1:R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31:C31"/>
    <mergeCell ref="H31:N31"/>
    <mergeCell ref="E6:E7"/>
    <mergeCell ref="F6:I6"/>
    <mergeCell ref="J6:M6"/>
    <mergeCell ref="N6:N7"/>
  </mergeCells>
  <conditionalFormatting sqref="F9:H29 J9:L29">
    <cfRule type="cellIs" priority="1" dxfId="2" operator="greaterThanOrEqual" stopIfTrue="1">
      <formula>"n"</formula>
    </cfRule>
    <cfRule type="cellIs" priority="2" dxfId="10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S39"/>
  <sheetViews>
    <sheetView workbookViewId="0" topLeftCell="A1">
      <selection activeCell="H33" sqref="H33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4.00390625" style="1" customWidth="1"/>
    <col min="4" max="4" width="11.5742187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8.421875" style="1" customWidth="1"/>
    <col min="15" max="15" width="5.7109375" style="1" customWidth="1"/>
    <col min="16" max="16" width="11.421875" style="1" customWidth="1"/>
    <col min="17" max="17" width="21.57421875" style="1" customWidth="1"/>
  </cols>
  <sheetData>
    <row r="1" spans="1:17" ht="12.75" customHeight="1">
      <c r="A1" s="381" t="s">
        <v>575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8" customHeight="1" thickBot="1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ht="17.25" customHeight="1">
      <c r="A3" s="289"/>
      <c r="B3" s="290"/>
      <c r="C3" s="291"/>
      <c r="D3" s="291"/>
      <c r="E3" s="292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3"/>
    </row>
    <row r="4" spans="1:17" ht="16.5" customHeight="1">
      <c r="A4" s="273" t="s">
        <v>505</v>
      </c>
      <c r="B4" s="384"/>
      <c r="C4" s="384"/>
      <c r="D4" s="286"/>
      <c r="E4" s="287"/>
      <c r="F4" s="384" t="s">
        <v>27</v>
      </c>
      <c r="G4" s="384"/>
      <c r="H4" s="384"/>
      <c r="I4" s="286"/>
      <c r="J4" s="385" t="s">
        <v>563</v>
      </c>
      <c r="K4" s="385"/>
      <c r="L4" s="385"/>
      <c r="M4" s="286"/>
      <c r="N4" s="286"/>
      <c r="O4" s="286"/>
      <c r="P4" s="288" t="s">
        <v>568</v>
      </c>
      <c r="Q4" s="323"/>
    </row>
    <row r="5" spans="1:19" ht="19.5" customHeight="1">
      <c r="A5" s="379" t="s">
        <v>5</v>
      </c>
      <c r="B5" s="375"/>
      <c r="C5" s="375"/>
      <c r="D5" s="285"/>
      <c r="E5" s="297"/>
      <c r="F5" s="380" t="s">
        <v>6</v>
      </c>
      <c r="G5" s="380"/>
      <c r="H5" s="380"/>
      <c r="I5" s="298"/>
      <c r="J5" s="378" t="s">
        <v>7</v>
      </c>
      <c r="K5" s="378"/>
      <c r="L5" s="378"/>
      <c r="M5" s="378"/>
      <c r="N5" s="298"/>
      <c r="O5" s="298"/>
      <c r="P5" s="10" t="s">
        <v>8</v>
      </c>
      <c r="Q5" s="299"/>
      <c r="S5" s="15"/>
    </row>
    <row r="6" spans="1:17" ht="15" customHeight="1">
      <c r="A6" s="386" t="s">
        <v>9</v>
      </c>
      <c r="B6" s="370" t="s">
        <v>509</v>
      </c>
      <c r="C6" s="363"/>
      <c r="D6" s="363" t="s">
        <v>540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508</v>
      </c>
      <c r="P6" s="364" t="s">
        <v>17</v>
      </c>
      <c r="Q6" s="272" t="s">
        <v>18</v>
      </c>
    </row>
    <row r="7" spans="1:17" s="20" customFormat="1" ht="15" customHeight="1">
      <c r="A7" s="386"/>
      <c r="B7" s="387"/>
      <c r="C7" s="363"/>
      <c r="D7" s="363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272"/>
    </row>
    <row r="8" spans="1:17" s="20" customFormat="1" ht="15" customHeight="1" hidden="1">
      <c r="A8" s="300"/>
      <c r="B8" s="84"/>
      <c r="C8" s="67"/>
      <c r="D8" s="68"/>
      <c r="E8" s="63"/>
      <c r="F8" s="64"/>
      <c r="G8" s="65"/>
      <c r="H8" s="65"/>
      <c r="I8" s="25">
        <f aca="true" t="shared" si="0" ref="I8:I14">MAX(F8:H8)</f>
        <v>0</v>
      </c>
      <c r="J8" s="71"/>
      <c r="K8" s="65"/>
      <c r="L8" s="65"/>
      <c r="M8" s="26">
        <f aca="true" t="shared" si="1" ref="M8:M14">MAX(J8:L8)</f>
        <v>0</v>
      </c>
      <c r="N8" s="27">
        <f aca="true" t="shared" si="2" ref="N8:N14">SUM(I8,M8)</f>
        <v>0</v>
      </c>
      <c r="O8" s="95"/>
      <c r="P8" s="29">
        <f aca="true" t="shared" si="3" ref="P8:P14">IF(ISERROR(N8*10^(0.794358141*(LOG10(E8/174.393))^2)),"",N8*10^(0.794358141*(LOG10(E8/174.393))^2))</f>
      </c>
      <c r="Q8" s="301"/>
    </row>
    <row r="9" spans="1:17" s="20" customFormat="1" ht="15" customHeight="1" hidden="1">
      <c r="A9" s="300"/>
      <c r="B9" s="60"/>
      <c r="C9" s="67"/>
      <c r="D9" s="68"/>
      <c r="E9" s="63"/>
      <c r="F9" s="64"/>
      <c r="G9" s="65"/>
      <c r="H9" s="65"/>
      <c r="I9" s="25">
        <f t="shared" si="0"/>
        <v>0</v>
      </c>
      <c r="J9" s="71"/>
      <c r="K9" s="65"/>
      <c r="L9" s="65"/>
      <c r="M9" s="26">
        <f t="shared" si="1"/>
        <v>0</v>
      </c>
      <c r="N9" s="27">
        <f t="shared" si="2"/>
        <v>0</v>
      </c>
      <c r="O9" s="95"/>
      <c r="P9" s="29">
        <f t="shared" si="3"/>
      </c>
      <c r="Q9" s="301"/>
    </row>
    <row r="10" spans="1:17" s="20" customFormat="1" ht="15" customHeight="1" hidden="1">
      <c r="A10" s="300"/>
      <c r="B10" s="60"/>
      <c r="C10" s="67"/>
      <c r="D10" s="68"/>
      <c r="E10" s="63"/>
      <c r="F10" s="64"/>
      <c r="G10" s="65"/>
      <c r="H10" s="65"/>
      <c r="I10" s="25">
        <f t="shared" si="0"/>
        <v>0</v>
      </c>
      <c r="J10" s="71"/>
      <c r="K10" s="65"/>
      <c r="L10" s="65"/>
      <c r="M10" s="26">
        <f t="shared" si="1"/>
        <v>0</v>
      </c>
      <c r="N10" s="27">
        <f t="shared" si="2"/>
        <v>0</v>
      </c>
      <c r="O10" s="95"/>
      <c r="P10" s="29">
        <f t="shared" si="3"/>
      </c>
      <c r="Q10" s="301"/>
    </row>
    <row r="11" spans="1:17" s="20" customFormat="1" ht="15" customHeight="1" hidden="1">
      <c r="A11" s="300"/>
      <c r="B11" s="60"/>
      <c r="C11" s="67"/>
      <c r="D11" s="68"/>
      <c r="E11" s="63"/>
      <c r="F11" s="64"/>
      <c r="G11" s="65"/>
      <c r="H11" s="65"/>
      <c r="I11" s="25">
        <f t="shared" si="0"/>
        <v>0</v>
      </c>
      <c r="J11" s="71"/>
      <c r="K11" s="65"/>
      <c r="L11" s="65"/>
      <c r="M11" s="26">
        <f t="shared" si="1"/>
        <v>0</v>
      </c>
      <c r="N11" s="27">
        <f t="shared" si="2"/>
        <v>0</v>
      </c>
      <c r="O11" s="95"/>
      <c r="P11" s="29">
        <f t="shared" si="3"/>
      </c>
      <c r="Q11" s="301"/>
    </row>
    <row r="12" spans="1:17" s="20" customFormat="1" ht="15" customHeight="1" hidden="1">
      <c r="A12" s="300"/>
      <c r="B12" s="60"/>
      <c r="C12" s="67"/>
      <c r="D12" s="68"/>
      <c r="E12" s="63"/>
      <c r="F12" s="64"/>
      <c r="G12" s="65"/>
      <c r="H12" s="65"/>
      <c r="I12" s="25">
        <f t="shared" si="0"/>
        <v>0</v>
      </c>
      <c r="J12" s="71"/>
      <c r="K12" s="65"/>
      <c r="L12" s="65"/>
      <c r="M12" s="26">
        <f t="shared" si="1"/>
        <v>0</v>
      </c>
      <c r="N12" s="27">
        <f t="shared" si="2"/>
        <v>0</v>
      </c>
      <c r="O12" s="95"/>
      <c r="P12" s="29">
        <f t="shared" si="3"/>
      </c>
      <c r="Q12" s="301"/>
    </row>
    <row r="13" spans="1:17" s="20" customFormat="1" ht="15" customHeight="1" hidden="1">
      <c r="A13" s="300"/>
      <c r="B13" s="60"/>
      <c r="C13" s="67"/>
      <c r="D13" s="68"/>
      <c r="E13" s="63"/>
      <c r="F13" s="64"/>
      <c r="G13" s="65"/>
      <c r="H13" s="65"/>
      <c r="I13" s="25">
        <f t="shared" si="0"/>
        <v>0</v>
      </c>
      <c r="J13" s="71"/>
      <c r="K13" s="65"/>
      <c r="L13" s="65"/>
      <c r="M13" s="26">
        <f t="shared" si="1"/>
        <v>0</v>
      </c>
      <c r="N13" s="27">
        <f t="shared" si="2"/>
        <v>0</v>
      </c>
      <c r="O13" s="95"/>
      <c r="P13" s="29">
        <f t="shared" si="3"/>
      </c>
      <c r="Q13" s="301"/>
    </row>
    <row r="14" spans="1:17" s="20" customFormat="1" ht="15" customHeight="1" hidden="1">
      <c r="A14" s="300"/>
      <c r="B14" s="60"/>
      <c r="C14" s="67"/>
      <c r="D14" s="68"/>
      <c r="E14" s="63"/>
      <c r="F14" s="64"/>
      <c r="G14" s="65"/>
      <c r="H14" s="65"/>
      <c r="I14" s="25">
        <f t="shared" si="0"/>
        <v>0</v>
      </c>
      <c r="J14" s="71"/>
      <c r="K14" s="65"/>
      <c r="L14" s="65"/>
      <c r="M14" s="26">
        <f t="shared" si="1"/>
        <v>0</v>
      </c>
      <c r="N14" s="27">
        <f t="shared" si="2"/>
        <v>0</v>
      </c>
      <c r="O14" s="95"/>
      <c r="P14" s="29">
        <f t="shared" si="3"/>
      </c>
      <c r="Q14" s="301"/>
    </row>
    <row r="15" spans="1:17" s="20" customFormat="1" ht="15" customHeight="1">
      <c r="A15" s="324"/>
      <c r="B15" s="325" t="s">
        <v>520</v>
      </c>
      <c r="C15" s="326"/>
      <c r="D15" s="326"/>
      <c r="E15" s="327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299"/>
    </row>
    <row r="16" spans="1:17" s="20" customFormat="1" ht="15" customHeight="1">
      <c r="A16" s="304"/>
      <c r="B16" s="276" t="s">
        <v>551</v>
      </c>
      <c r="C16" s="340"/>
      <c r="D16" s="262" t="s">
        <v>70</v>
      </c>
      <c r="E16" s="43">
        <v>59.3</v>
      </c>
      <c r="F16" s="44">
        <v>60</v>
      </c>
      <c r="G16" s="45">
        <v>65</v>
      </c>
      <c r="H16" s="46" t="s">
        <v>203</v>
      </c>
      <c r="I16" s="25">
        <f>MAX(F16:H16)</f>
        <v>65</v>
      </c>
      <c r="J16" s="47">
        <v>65</v>
      </c>
      <c r="K16" s="45">
        <v>70</v>
      </c>
      <c r="L16" s="45">
        <v>75</v>
      </c>
      <c r="M16" s="26">
        <f>MAX(J16:L16)</f>
        <v>75</v>
      </c>
      <c r="N16" s="27">
        <f>SUM(I16,M16)</f>
        <v>140</v>
      </c>
      <c r="O16" s="94">
        <v>1</v>
      </c>
      <c r="P16" s="29">
        <f>IF(ISERROR(N16*10^(0.794358141*(LOG10(E16/174.393))^2)),"",N16*10^(0.794358141*(LOG10(E16/174.393))^2))</f>
        <v>209.15314732459015</v>
      </c>
      <c r="Q16" s="301" t="s">
        <v>72</v>
      </c>
    </row>
    <row r="17" spans="1:17" s="20" customFormat="1" ht="15" customHeight="1">
      <c r="A17" s="303"/>
      <c r="B17" s="275" t="s">
        <v>552</v>
      </c>
      <c r="C17" s="282"/>
      <c r="D17" s="262" t="s">
        <v>70</v>
      </c>
      <c r="E17" s="63">
        <v>60.4</v>
      </c>
      <c r="F17" s="64">
        <v>55</v>
      </c>
      <c r="G17" s="65">
        <v>60</v>
      </c>
      <c r="H17" s="65" t="s">
        <v>313</v>
      </c>
      <c r="I17" s="25">
        <f>MAX(F17:H17)</f>
        <v>60</v>
      </c>
      <c r="J17" s="71">
        <v>75</v>
      </c>
      <c r="K17" s="65" t="s">
        <v>590</v>
      </c>
      <c r="L17" s="65" t="s">
        <v>590</v>
      </c>
      <c r="M17" s="26">
        <f>MAX(J17:L17)</f>
        <v>75</v>
      </c>
      <c r="N17" s="27">
        <f>SUM(I17,M17)</f>
        <v>135</v>
      </c>
      <c r="O17" s="94">
        <v>2</v>
      </c>
      <c r="P17" s="29">
        <f>IF(ISERROR(N17*10^(0.794358141*(LOG10(E17/174.393))^2)),"",N17*10^(0.794358141*(LOG10(E17/174.393))^2))</f>
        <v>198.96641837788826</v>
      </c>
      <c r="Q17" s="301" t="s">
        <v>72</v>
      </c>
    </row>
    <row r="18" spans="1:17" s="20" customFormat="1" ht="15" customHeight="1">
      <c r="A18" s="304"/>
      <c r="B18" s="276" t="s">
        <v>506</v>
      </c>
      <c r="C18" s="284"/>
      <c r="D18" s="279" t="s">
        <v>515</v>
      </c>
      <c r="E18" s="43">
        <v>57</v>
      </c>
      <c r="F18" s="44">
        <v>51</v>
      </c>
      <c r="G18" s="45">
        <v>54</v>
      </c>
      <c r="H18" s="46">
        <v>56</v>
      </c>
      <c r="I18" s="25">
        <f>MAX(F18:H18)</f>
        <v>56</v>
      </c>
      <c r="J18" s="47" t="s">
        <v>168</v>
      </c>
      <c r="K18" s="45" t="s">
        <v>168</v>
      </c>
      <c r="L18" s="45">
        <v>60</v>
      </c>
      <c r="M18" s="26">
        <f>MAX(J18:L18)</f>
        <v>60</v>
      </c>
      <c r="N18" s="27">
        <f>SUM(I18,M18)</f>
        <v>116</v>
      </c>
      <c r="O18" s="94">
        <v>3</v>
      </c>
      <c r="P18" s="29">
        <f>IF(ISERROR(N18*10^(0.794358141*(LOG10(E18/174.393))^2)),"",N18*10^(0.794358141*(LOG10(E18/174.393))^2))</f>
        <v>178.5727951453842</v>
      </c>
      <c r="Q18" s="301" t="s">
        <v>139</v>
      </c>
    </row>
    <row r="19" spans="1:17" s="20" customFormat="1" ht="15" customHeight="1">
      <c r="A19" s="328"/>
      <c r="B19" s="253" t="s">
        <v>518</v>
      </c>
      <c r="C19" s="250"/>
      <c r="D19" s="252"/>
      <c r="E19" s="226"/>
      <c r="F19" s="236"/>
      <c r="G19" s="236"/>
      <c r="H19" s="237"/>
      <c r="I19" s="201"/>
      <c r="J19" s="236"/>
      <c r="K19" s="236"/>
      <c r="L19" s="236"/>
      <c r="M19" s="202"/>
      <c r="N19" s="203"/>
      <c r="O19" s="148"/>
      <c r="P19" s="204"/>
      <c r="Q19" s="329"/>
    </row>
    <row r="20" spans="1:17" s="20" customFormat="1" ht="15" customHeight="1">
      <c r="A20" s="330"/>
      <c r="B20" s="276" t="s">
        <v>530</v>
      </c>
      <c r="C20" s="196"/>
      <c r="D20" s="262" t="s">
        <v>526</v>
      </c>
      <c r="E20" s="63">
        <v>63.55</v>
      </c>
      <c r="F20" s="64">
        <v>40</v>
      </c>
      <c r="G20" s="65">
        <v>43</v>
      </c>
      <c r="H20" s="65">
        <v>45</v>
      </c>
      <c r="I20" s="25">
        <f aca="true" t="shared" si="4" ref="I20:I27">MAX(F20:H20)</f>
        <v>45</v>
      </c>
      <c r="J20" s="71">
        <v>50</v>
      </c>
      <c r="K20" s="65">
        <v>53</v>
      </c>
      <c r="L20" s="65">
        <v>55</v>
      </c>
      <c r="M20" s="26">
        <f aca="true" t="shared" si="5" ref="M20:M27">MAX(J20:L20)</f>
        <v>55</v>
      </c>
      <c r="N20" s="27">
        <f aca="true" t="shared" si="6" ref="N20:N27">SUM(I20,M20)</f>
        <v>100</v>
      </c>
      <c r="O20" s="94">
        <v>6</v>
      </c>
      <c r="P20" s="29">
        <f aca="true" t="shared" si="7" ref="P20:P27">IF(ISERROR(N20*10^(0.794358141*(LOG10(E20/174.393))^2)),"",N20*10^(0.794358141*(LOG10(E20/174.393))^2))</f>
        <v>142.12834922814957</v>
      </c>
      <c r="Q20" s="301" t="s">
        <v>200</v>
      </c>
    </row>
    <row r="21" spans="1:17" s="20" customFormat="1" ht="15" customHeight="1">
      <c r="A21" s="330"/>
      <c r="B21" s="208" t="s">
        <v>565</v>
      </c>
      <c r="C21" s="196"/>
      <c r="D21" s="262" t="s">
        <v>526</v>
      </c>
      <c r="E21" s="63">
        <v>65.6</v>
      </c>
      <c r="F21" s="64">
        <v>78</v>
      </c>
      <c r="G21" s="65">
        <v>82</v>
      </c>
      <c r="H21" s="65">
        <v>84</v>
      </c>
      <c r="I21" s="25">
        <f>MAX(F21:H21)</f>
        <v>84</v>
      </c>
      <c r="J21" s="71">
        <v>90</v>
      </c>
      <c r="K21" s="65">
        <v>95</v>
      </c>
      <c r="L21" s="65">
        <v>100</v>
      </c>
      <c r="M21" s="26">
        <f>MAX(J21:L21)</f>
        <v>100</v>
      </c>
      <c r="N21" s="27">
        <f>SUM(I21,M21)</f>
        <v>184</v>
      </c>
      <c r="O21" s="94">
        <v>2</v>
      </c>
      <c r="P21" s="29">
        <f>IF(ISERROR(N21*10^(0.794358141*(LOG10(E21/174.393))^2)),"",N21*10^(0.794358141*(LOG10(E21/174.393))^2))</f>
        <v>255.8855804985379</v>
      </c>
      <c r="Q21" s="301" t="s">
        <v>573</v>
      </c>
    </row>
    <row r="22" spans="1:17" s="20" customFormat="1" ht="15" customHeight="1">
      <c r="A22" s="330"/>
      <c r="B22" s="208" t="s">
        <v>587</v>
      </c>
      <c r="C22" s="196"/>
      <c r="D22" s="262" t="s">
        <v>526</v>
      </c>
      <c r="E22" s="63">
        <v>63.4</v>
      </c>
      <c r="F22" s="64">
        <v>52</v>
      </c>
      <c r="G22" s="65">
        <v>55</v>
      </c>
      <c r="H22" s="65">
        <v>60</v>
      </c>
      <c r="I22" s="25">
        <f t="shared" si="4"/>
        <v>60</v>
      </c>
      <c r="J22" s="71">
        <v>65</v>
      </c>
      <c r="K22" s="65">
        <v>70</v>
      </c>
      <c r="L22" s="65" t="s">
        <v>138</v>
      </c>
      <c r="M22" s="26">
        <f t="shared" si="5"/>
        <v>70</v>
      </c>
      <c r="N22" s="27">
        <f t="shared" si="6"/>
        <v>130</v>
      </c>
      <c r="O22" s="94">
        <v>3</v>
      </c>
      <c r="P22" s="29">
        <f t="shared" si="7"/>
        <v>185.07157962967392</v>
      </c>
      <c r="Q22" s="301" t="s">
        <v>573</v>
      </c>
    </row>
    <row r="23" spans="1:17" s="20" customFormat="1" ht="15" customHeight="1">
      <c r="A23" s="331"/>
      <c r="B23" s="341" t="s">
        <v>531</v>
      </c>
      <c r="C23" s="282"/>
      <c r="D23" s="262" t="s">
        <v>526</v>
      </c>
      <c r="E23" s="63">
        <v>62.55</v>
      </c>
      <c r="F23" s="64">
        <v>45</v>
      </c>
      <c r="G23" s="65">
        <v>50</v>
      </c>
      <c r="H23" s="65" t="s">
        <v>592</v>
      </c>
      <c r="I23" s="25">
        <f t="shared" si="4"/>
        <v>50</v>
      </c>
      <c r="J23" s="71">
        <v>55</v>
      </c>
      <c r="K23" s="65">
        <v>60</v>
      </c>
      <c r="L23" s="65" t="s">
        <v>313</v>
      </c>
      <c r="M23" s="26">
        <f t="shared" si="5"/>
        <v>60</v>
      </c>
      <c r="N23" s="27">
        <f t="shared" si="6"/>
        <v>110</v>
      </c>
      <c r="O23" s="94">
        <v>4</v>
      </c>
      <c r="P23" s="29">
        <f t="shared" si="7"/>
        <v>158.09161947574407</v>
      </c>
      <c r="Q23" s="301" t="s">
        <v>573</v>
      </c>
    </row>
    <row r="24" spans="1:17" s="20" customFormat="1" ht="15" customHeight="1">
      <c r="A24" s="303"/>
      <c r="B24" s="213" t="s">
        <v>588</v>
      </c>
      <c r="C24" s="205"/>
      <c r="D24" s="262" t="s">
        <v>526</v>
      </c>
      <c r="E24" s="63">
        <v>63.9</v>
      </c>
      <c r="F24" s="64">
        <v>28</v>
      </c>
      <c r="G24" s="65">
        <v>30</v>
      </c>
      <c r="H24" s="65">
        <v>32</v>
      </c>
      <c r="I24" s="25">
        <f t="shared" si="4"/>
        <v>32</v>
      </c>
      <c r="J24" s="71">
        <v>37</v>
      </c>
      <c r="K24" s="65">
        <v>40</v>
      </c>
      <c r="L24" s="65">
        <v>42</v>
      </c>
      <c r="M24" s="26">
        <f t="shared" si="5"/>
        <v>42</v>
      </c>
      <c r="N24" s="27">
        <f t="shared" si="6"/>
        <v>74</v>
      </c>
      <c r="O24" s="94">
        <v>8</v>
      </c>
      <c r="P24" s="29">
        <f t="shared" si="7"/>
        <v>104.77448928289617</v>
      </c>
      <c r="Q24" s="301" t="s">
        <v>200</v>
      </c>
    </row>
    <row r="25" spans="1:17" s="20" customFormat="1" ht="15" customHeight="1">
      <c r="A25" s="330"/>
      <c r="B25" s="342" t="s">
        <v>561</v>
      </c>
      <c r="C25" s="343"/>
      <c r="D25" s="279" t="s">
        <v>515</v>
      </c>
      <c r="E25" s="63">
        <v>66.2</v>
      </c>
      <c r="F25" s="64">
        <v>40</v>
      </c>
      <c r="G25" s="65" t="s">
        <v>119</v>
      </c>
      <c r="H25" s="65">
        <v>43</v>
      </c>
      <c r="I25" s="25">
        <f>MAX(F25:H25)</f>
        <v>43</v>
      </c>
      <c r="J25" s="71">
        <v>60</v>
      </c>
      <c r="K25" s="65" t="s">
        <v>83</v>
      </c>
      <c r="L25" s="65">
        <v>63</v>
      </c>
      <c r="M25" s="26">
        <f>MAX(J25:L25)</f>
        <v>63</v>
      </c>
      <c r="N25" s="27">
        <f>SUM(I25,M25)</f>
        <v>106</v>
      </c>
      <c r="O25" s="94">
        <v>5</v>
      </c>
      <c r="P25" s="29">
        <f>IF(ISERROR(N25*10^(0.794358141*(LOG10(E25/174.393))^2)),"",N25*10^(0.794358141*(LOG10(E25/174.393))^2))</f>
        <v>146.51388036089273</v>
      </c>
      <c r="Q25" s="301" t="s">
        <v>562</v>
      </c>
    </row>
    <row r="26" spans="1:17" s="20" customFormat="1" ht="15" customHeight="1">
      <c r="A26" s="330"/>
      <c r="B26" s="342" t="s">
        <v>507</v>
      </c>
      <c r="C26" s="344"/>
      <c r="D26" s="279" t="s">
        <v>515</v>
      </c>
      <c r="E26" s="63">
        <v>65.2</v>
      </c>
      <c r="F26" s="64">
        <v>35</v>
      </c>
      <c r="G26" s="65">
        <v>39</v>
      </c>
      <c r="H26" s="65">
        <v>41</v>
      </c>
      <c r="I26" s="25">
        <f t="shared" si="4"/>
        <v>41</v>
      </c>
      <c r="J26" s="71">
        <v>45</v>
      </c>
      <c r="K26" s="65" t="s">
        <v>589</v>
      </c>
      <c r="L26" s="65" t="s">
        <v>334</v>
      </c>
      <c r="M26" s="26">
        <f t="shared" si="5"/>
        <v>45</v>
      </c>
      <c r="N26" s="27">
        <f t="shared" si="6"/>
        <v>86</v>
      </c>
      <c r="O26" s="94">
        <v>7</v>
      </c>
      <c r="P26" s="29">
        <f t="shared" si="7"/>
        <v>120.09473612439197</v>
      </c>
      <c r="Q26" s="301" t="s">
        <v>139</v>
      </c>
    </row>
    <row r="27" spans="1:17" s="20" customFormat="1" ht="15" customHeight="1" thickBot="1">
      <c r="A27" s="332"/>
      <c r="B27" s="333" t="s">
        <v>510</v>
      </c>
      <c r="C27" s="334"/>
      <c r="D27" s="335" t="s">
        <v>515</v>
      </c>
      <c r="E27" s="336">
        <v>68.4</v>
      </c>
      <c r="F27" s="337">
        <v>75</v>
      </c>
      <c r="G27" s="338">
        <v>82</v>
      </c>
      <c r="H27" s="338">
        <v>85</v>
      </c>
      <c r="I27" s="315">
        <f t="shared" si="4"/>
        <v>85</v>
      </c>
      <c r="J27" s="339">
        <v>95</v>
      </c>
      <c r="K27" s="338">
        <v>100</v>
      </c>
      <c r="L27" s="338" t="s">
        <v>217</v>
      </c>
      <c r="M27" s="317">
        <f t="shared" si="5"/>
        <v>100</v>
      </c>
      <c r="N27" s="318">
        <f t="shared" si="6"/>
        <v>185</v>
      </c>
      <c r="O27" s="319">
        <v>1</v>
      </c>
      <c r="P27" s="320">
        <f t="shared" si="7"/>
        <v>250.2740285487028</v>
      </c>
      <c r="Q27" s="321" t="s">
        <v>139</v>
      </c>
    </row>
    <row r="28" spans="1:17" s="20" customFormat="1" ht="15" customHeight="1">
      <c r="A28" s="235"/>
      <c r="B28" s="248"/>
      <c r="C28" s="249"/>
      <c r="D28" s="207"/>
      <c r="E28" s="199"/>
      <c r="F28" s="200"/>
      <c r="G28" s="200"/>
      <c r="H28" s="200"/>
      <c r="I28" s="201"/>
      <c r="J28" s="200"/>
      <c r="K28" s="200"/>
      <c r="L28" s="200"/>
      <c r="M28" s="202"/>
      <c r="N28" s="203"/>
      <c r="O28" s="148"/>
      <c r="P28" s="204"/>
      <c r="Q28" s="154"/>
    </row>
    <row r="29" spans="1:17" s="20" customFormat="1" ht="15" customHeight="1">
      <c r="A29" s="90"/>
      <c r="B29" s="366" t="s">
        <v>576</v>
      </c>
      <c r="C29" s="366"/>
      <c r="D29" s="2"/>
      <c r="E29" s="2"/>
      <c r="F29" s="1"/>
      <c r="G29" s="1"/>
      <c r="H29" s="366" t="s">
        <v>605</v>
      </c>
      <c r="I29" s="366"/>
      <c r="J29" s="366"/>
      <c r="K29" s="366"/>
      <c r="L29" s="366"/>
      <c r="M29" s="366"/>
      <c r="N29" s="366"/>
      <c r="O29" s="1"/>
      <c r="P29" s="1"/>
      <c r="Q29" s="1"/>
    </row>
    <row r="30" spans="1:17" s="20" customFormat="1" ht="15" customHeight="1">
      <c r="A30" s="1"/>
      <c r="B30" s="96" t="s">
        <v>579</v>
      </c>
      <c r="C30" s="1"/>
      <c r="D30" s="2"/>
      <c r="E30" s="2"/>
      <c r="F30" s="1"/>
      <c r="G30" s="1"/>
      <c r="H30" s="97" t="s">
        <v>604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s="20" customFormat="1" ht="15" customHeight="1">
      <c r="A31" s="1"/>
      <c r="B31" s="96"/>
      <c r="C31" s="1"/>
      <c r="D31" s="2"/>
      <c r="E31" s="2"/>
      <c r="F31" s="1"/>
      <c r="G31" s="1"/>
      <c r="H31" s="97"/>
      <c r="I31" s="1"/>
      <c r="J31" s="1"/>
      <c r="K31" s="1"/>
      <c r="L31" s="1"/>
      <c r="M31" s="1"/>
      <c r="N31" s="1"/>
      <c r="O31" s="1"/>
      <c r="P31" s="1"/>
      <c r="Q31" s="1"/>
    </row>
    <row r="32" spans="1:17" s="20" customFormat="1" ht="15" customHeight="1">
      <c r="A32" s="1"/>
      <c r="B32" s="96" t="s">
        <v>600</v>
      </c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0" customFormat="1" ht="15" customHeight="1">
      <c r="A33" s="1"/>
      <c r="B33" s="269" t="s">
        <v>577</v>
      </c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3" ht="15" customHeight="1">
      <c r="B34" s="269" t="s">
        <v>578</v>
      </c>
      <c r="C34" s="212"/>
    </row>
    <row r="35" ht="15" customHeight="1">
      <c r="B35" s="233"/>
    </row>
    <row r="36" spans="1:19" s="2" customFormat="1" ht="15" customHeight="1">
      <c r="A36" s="1"/>
      <c r="B36"/>
      <c r="C36" s="1"/>
      <c r="D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/>
      <c r="S36"/>
    </row>
    <row r="39" spans="1:19" s="2" customFormat="1" ht="12.75">
      <c r="A39" s="1"/>
      <c r="B39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/>
      <c r="S39"/>
    </row>
  </sheetData>
  <sheetProtection selectLockedCells="1" selectUnlockedCells="1"/>
  <mergeCells count="22">
    <mergeCell ref="O6:O7"/>
    <mergeCell ref="P6:P7"/>
    <mergeCell ref="Q6:Q7"/>
    <mergeCell ref="B29:C29"/>
    <mergeCell ref="H29:N29"/>
    <mergeCell ref="E6:E7"/>
    <mergeCell ref="F6:I6"/>
    <mergeCell ref="J6:M6"/>
    <mergeCell ref="N6:N7"/>
    <mergeCell ref="A6:A7"/>
    <mergeCell ref="B6:B7"/>
    <mergeCell ref="C6:C7"/>
    <mergeCell ref="D6:D7"/>
    <mergeCell ref="A1:Q1"/>
    <mergeCell ref="A2:Q2"/>
    <mergeCell ref="A4:C4"/>
    <mergeCell ref="F4:H4"/>
    <mergeCell ref="J4:L4"/>
    <mergeCell ref="A5:C5"/>
    <mergeCell ref="F5:H5"/>
    <mergeCell ref="J5:K5"/>
    <mergeCell ref="L5:M5"/>
  </mergeCells>
  <conditionalFormatting sqref="F8:H14 J8:L14 F16:H28 J16:L28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S42"/>
  <sheetViews>
    <sheetView zoomScale="94" zoomScaleNormal="94" zoomScalePageLayoutView="0" workbookViewId="0" topLeftCell="A1">
      <selection activeCell="E36" sqref="E36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5.28125" style="1" customWidth="1"/>
    <col min="4" max="4" width="12.2812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9.421875" style="1" customWidth="1"/>
    <col min="15" max="15" width="7.00390625" style="1" customWidth="1"/>
    <col min="16" max="16" width="11.421875" style="1" customWidth="1"/>
    <col min="17" max="17" width="23.28125" style="1" customWidth="1"/>
  </cols>
  <sheetData>
    <row r="1" spans="1:17" ht="12.75" customHeight="1">
      <c r="A1" s="381" t="s">
        <v>575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8" customHeight="1" thickBot="1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7" ht="17.25" customHeight="1">
      <c r="A3" s="289"/>
      <c r="B3" s="290"/>
      <c r="C3" s="291"/>
      <c r="D3" s="291"/>
      <c r="E3" s="292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3"/>
    </row>
    <row r="4" spans="1:17" ht="16.5" customHeight="1">
      <c r="A4" s="273" t="s">
        <v>505</v>
      </c>
      <c r="B4" s="384"/>
      <c r="C4" s="384"/>
      <c r="D4" s="286"/>
      <c r="E4" s="287"/>
      <c r="F4" s="384" t="s">
        <v>27</v>
      </c>
      <c r="G4" s="384"/>
      <c r="H4" s="384"/>
      <c r="I4" s="286"/>
      <c r="J4" s="385" t="s">
        <v>563</v>
      </c>
      <c r="K4" s="385"/>
      <c r="L4" s="385"/>
      <c r="M4" s="286"/>
      <c r="N4" s="286"/>
      <c r="O4" s="286"/>
      <c r="P4" s="288" t="s">
        <v>567</v>
      </c>
      <c r="Q4" s="323"/>
    </row>
    <row r="5" spans="1:19" ht="19.5" customHeight="1">
      <c r="A5" s="379" t="s">
        <v>5</v>
      </c>
      <c r="B5" s="375"/>
      <c r="C5" s="375"/>
      <c r="D5" s="285"/>
      <c r="E5" s="297"/>
      <c r="F5" s="380" t="s">
        <v>6</v>
      </c>
      <c r="G5" s="380"/>
      <c r="H5" s="380"/>
      <c r="I5" s="298"/>
      <c r="J5" s="378" t="s">
        <v>7</v>
      </c>
      <c r="K5" s="378"/>
      <c r="L5" s="378"/>
      <c r="M5" s="378"/>
      <c r="N5" s="298"/>
      <c r="O5" s="298"/>
      <c r="P5" s="10" t="s">
        <v>8</v>
      </c>
      <c r="Q5" s="299"/>
      <c r="S5" s="15"/>
    </row>
    <row r="6" spans="1:17" ht="15" customHeight="1">
      <c r="A6" s="386" t="s">
        <v>9</v>
      </c>
      <c r="B6" s="370" t="s">
        <v>509</v>
      </c>
      <c r="C6" s="363"/>
      <c r="D6" s="363" t="s">
        <v>540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508</v>
      </c>
      <c r="P6" s="364" t="s">
        <v>17</v>
      </c>
      <c r="Q6" s="272" t="s">
        <v>18</v>
      </c>
    </row>
    <row r="7" spans="1:17" s="20" customFormat="1" ht="15" customHeight="1">
      <c r="A7" s="386"/>
      <c r="B7" s="387"/>
      <c r="C7" s="363"/>
      <c r="D7" s="363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272"/>
    </row>
    <row r="8" spans="1:17" s="20" customFormat="1" ht="15" customHeight="1" hidden="1">
      <c r="A8" s="300"/>
      <c r="B8" s="84"/>
      <c r="C8" s="67"/>
      <c r="D8" s="68"/>
      <c r="E8" s="63"/>
      <c r="F8" s="64"/>
      <c r="G8" s="65"/>
      <c r="H8" s="65"/>
      <c r="I8" s="25">
        <f aca="true" t="shared" si="0" ref="I8:I14">MAX(F8:H8)</f>
        <v>0</v>
      </c>
      <c r="J8" s="71"/>
      <c r="K8" s="65"/>
      <c r="L8" s="65"/>
      <c r="M8" s="26">
        <f aca="true" t="shared" si="1" ref="M8:M14">MAX(J8:L8)</f>
        <v>0</v>
      </c>
      <c r="N8" s="27">
        <f aca="true" t="shared" si="2" ref="N8:N14">SUM(I8,M8)</f>
        <v>0</v>
      </c>
      <c r="O8" s="95"/>
      <c r="P8" s="29">
        <f aca="true" t="shared" si="3" ref="P8:P14">IF(ISERROR(N8*10^(0.794358141*(LOG10(E8/174.393))^2)),"",N8*10^(0.794358141*(LOG10(E8/174.393))^2))</f>
      </c>
      <c r="Q8" s="301"/>
    </row>
    <row r="9" spans="1:17" s="20" customFormat="1" ht="15" customHeight="1" hidden="1">
      <c r="A9" s="300"/>
      <c r="B9" s="60"/>
      <c r="C9" s="67"/>
      <c r="D9" s="68"/>
      <c r="E9" s="63"/>
      <c r="F9" s="64"/>
      <c r="G9" s="65"/>
      <c r="H9" s="65"/>
      <c r="I9" s="25">
        <f t="shared" si="0"/>
        <v>0</v>
      </c>
      <c r="J9" s="71"/>
      <c r="K9" s="65"/>
      <c r="L9" s="65"/>
      <c r="M9" s="26">
        <f t="shared" si="1"/>
        <v>0</v>
      </c>
      <c r="N9" s="27">
        <f t="shared" si="2"/>
        <v>0</v>
      </c>
      <c r="O9" s="95"/>
      <c r="P9" s="29">
        <f t="shared" si="3"/>
      </c>
      <c r="Q9" s="301"/>
    </row>
    <row r="10" spans="1:17" s="20" customFormat="1" ht="15" customHeight="1" hidden="1">
      <c r="A10" s="300"/>
      <c r="B10" s="60"/>
      <c r="C10" s="67"/>
      <c r="D10" s="68"/>
      <c r="E10" s="63"/>
      <c r="F10" s="64"/>
      <c r="G10" s="65"/>
      <c r="H10" s="65"/>
      <c r="I10" s="25">
        <f t="shared" si="0"/>
        <v>0</v>
      </c>
      <c r="J10" s="71"/>
      <c r="K10" s="65"/>
      <c r="L10" s="65"/>
      <c r="M10" s="26">
        <f t="shared" si="1"/>
        <v>0</v>
      </c>
      <c r="N10" s="27">
        <f t="shared" si="2"/>
        <v>0</v>
      </c>
      <c r="O10" s="95"/>
      <c r="P10" s="29">
        <f t="shared" si="3"/>
      </c>
      <c r="Q10" s="301"/>
    </row>
    <row r="11" spans="1:17" s="20" customFormat="1" ht="15" customHeight="1" hidden="1">
      <c r="A11" s="300"/>
      <c r="B11" s="60"/>
      <c r="C11" s="67"/>
      <c r="D11" s="68"/>
      <c r="E11" s="63"/>
      <c r="F11" s="64"/>
      <c r="G11" s="65"/>
      <c r="H11" s="65"/>
      <c r="I11" s="25">
        <f t="shared" si="0"/>
        <v>0</v>
      </c>
      <c r="J11" s="71"/>
      <c r="K11" s="65"/>
      <c r="L11" s="65"/>
      <c r="M11" s="26">
        <f t="shared" si="1"/>
        <v>0</v>
      </c>
      <c r="N11" s="27">
        <f t="shared" si="2"/>
        <v>0</v>
      </c>
      <c r="O11" s="95"/>
      <c r="P11" s="29">
        <f t="shared" si="3"/>
      </c>
      <c r="Q11" s="301"/>
    </row>
    <row r="12" spans="1:17" s="20" customFormat="1" ht="15" customHeight="1" hidden="1">
      <c r="A12" s="300"/>
      <c r="B12" s="60"/>
      <c r="C12" s="67"/>
      <c r="D12" s="68"/>
      <c r="E12" s="63"/>
      <c r="F12" s="64"/>
      <c r="G12" s="65"/>
      <c r="H12" s="65"/>
      <c r="I12" s="25">
        <f t="shared" si="0"/>
        <v>0</v>
      </c>
      <c r="J12" s="71"/>
      <c r="K12" s="65"/>
      <c r="L12" s="65"/>
      <c r="M12" s="26">
        <f t="shared" si="1"/>
        <v>0</v>
      </c>
      <c r="N12" s="27">
        <f t="shared" si="2"/>
        <v>0</v>
      </c>
      <c r="O12" s="95"/>
      <c r="P12" s="29">
        <f t="shared" si="3"/>
      </c>
      <c r="Q12" s="301"/>
    </row>
    <row r="13" spans="1:17" s="20" customFormat="1" ht="15" customHeight="1" hidden="1">
      <c r="A13" s="300"/>
      <c r="B13" s="60"/>
      <c r="C13" s="67"/>
      <c r="D13" s="68"/>
      <c r="E13" s="63"/>
      <c r="F13" s="64"/>
      <c r="G13" s="65"/>
      <c r="H13" s="65"/>
      <c r="I13" s="25">
        <f t="shared" si="0"/>
        <v>0</v>
      </c>
      <c r="J13" s="71"/>
      <c r="K13" s="65"/>
      <c r="L13" s="65"/>
      <c r="M13" s="26">
        <f t="shared" si="1"/>
        <v>0</v>
      </c>
      <c r="N13" s="27">
        <f t="shared" si="2"/>
        <v>0</v>
      </c>
      <c r="O13" s="95"/>
      <c r="P13" s="29">
        <f t="shared" si="3"/>
      </c>
      <c r="Q13" s="301"/>
    </row>
    <row r="14" spans="1:17" s="20" customFormat="1" ht="15" customHeight="1" hidden="1">
      <c r="A14" s="300"/>
      <c r="B14" s="60"/>
      <c r="C14" s="67"/>
      <c r="D14" s="68"/>
      <c r="E14" s="63"/>
      <c r="F14" s="64"/>
      <c r="G14" s="65"/>
      <c r="H14" s="65"/>
      <c r="I14" s="25">
        <f t="shared" si="0"/>
        <v>0</v>
      </c>
      <c r="J14" s="71"/>
      <c r="K14" s="65"/>
      <c r="L14" s="65"/>
      <c r="M14" s="26">
        <f t="shared" si="1"/>
        <v>0</v>
      </c>
      <c r="N14" s="27">
        <f t="shared" si="2"/>
        <v>0</v>
      </c>
      <c r="O14" s="95"/>
      <c r="P14" s="29">
        <f t="shared" si="3"/>
      </c>
      <c r="Q14" s="301"/>
    </row>
    <row r="15" spans="1:17" s="20" customFormat="1" ht="15" customHeight="1">
      <c r="A15" s="305"/>
      <c r="B15" s="247" t="s">
        <v>524</v>
      </c>
      <c r="C15" s="238"/>
      <c r="D15" s="86"/>
      <c r="E15" s="63"/>
      <c r="F15" s="64"/>
      <c r="G15" s="65"/>
      <c r="H15" s="65"/>
      <c r="I15" s="25"/>
      <c r="J15" s="71"/>
      <c r="K15" s="65"/>
      <c r="L15" s="65"/>
      <c r="M15" s="26"/>
      <c r="N15" s="27"/>
      <c r="O15" s="94"/>
      <c r="P15" s="29"/>
      <c r="Q15" s="301"/>
    </row>
    <row r="16" spans="1:17" s="20" customFormat="1" ht="15" customHeight="1" hidden="1">
      <c r="A16" s="300"/>
      <c r="B16" s="227"/>
      <c r="C16" s="231"/>
      <c r="D16" s="86"/>
      <c r="E16" s="63"/>
      <c r="F16" s="64"/>
      <c r="G16" s="65"/>
      <c r="H16" s="65"/>
      <c r="I16" s="25">
        <f aca="true" t="shared" si="4" ref="I16:I24">MAX(F16:H16)</f>
        <v>0</v>
      </c>
      <c r="J16" s="71"/>
      <c r="K16" s="65"/>
      <c r="L16" s="65"/>
      <c r="M16" s="26">
        <f aca="true" t="shared" si="5" ref="M16:M26">MAX(J16:L16)</f>
        <v>0</v>
      </c>
      <c r="N16" s="27">
        <f aca="true" t="shared" si="6" ref="N16:N26">SUM(I16,M16)</f>
        <v>0</v>
      </c>
      <c r="O16" s="94"/>
      <c r="P16" s="29">
        <f aca="true" t="shared" si="7" ref="P16:P25">IF(ISERROR(N16*10^(0.794358141*(LOG10(E16/174.393))^2)),"",N16*10^(0.794358141*(LOG10(E16/174.393))^2))</f>
      </c>
      <c r="Q16" s="301"/>
    </row>
    <row r="17" spans="1:17" s="20" customFormat="1" ht="15" customHeight="1" hidden="1">
      <c r="A17" s="300"/>
      <c r="B17" s="227"/>
      <c r="C17" s="231"/>
      <c r="D17" s="86"/>
      <c r="E17" s="63"/>
      <c r="F17" s="64"/>
      <c r="G17" s="65"/>
      <c r="H17" s="65"/>
      <c r="I17" s="25">
        <f t="shared" si="4"/>
        <v>0</v>
      </c>
      <c r="J17" s="71"/>
      <c r="K17" s="65"/>
      <c r="L17" s="65"/>
      <c r="M17" s="26">
        <f t="shared" si="5"/>
        <v>0</v>
      </c>
      <c r="N17" s="27">
        <f t="shared" si="6"/>
        <v>0</v>
      </c>
      <c r="O17" s="94"/>
      <c r="P17" s="29">
        <f t="shared" si="7"/>
      </c>
      <c r="Q17" s="301"/>
    </row>
    <row r="18" spans="1:17" s="20" customFormat="1" ht="15" customHeight="1" hidden="1">
      <c r="A18" s="300"/>
      <c r="B18" s="227"/>
      <c r="C18" s="231"/>
      <c r="D18" s="86"/>
      <c r="E18" s="63"/>
      <c r="F18" s="64"/>
      <c r="G18" s="65"/>
      <c r="H18" s="65"/>
      <c r="I18" s="25">
        <f t="shared" si="4"/>
        <v>0</v>
      </c>
      <c r="J18" s="71"/>
      <c r="K18" s="65"/>
      <c r="L18" s="65"/>
      <c r="M18" s="26">
        <f t="shared" si="5"/>
        <v>0</v>
      </c>
      <c r="N18" s="27">
        <f t="shared" si="6"/>
        <v>0</v>
      </c>
      <c r="O18" s="94"/>
      <c r="P18" s="29">
        <f t="shared" si="7"/>
      </c>
      <c r="Q18" s="301"/>
    </row>
    <row r="19" spans="1:17" s="20" customFormat="1" ht="15" customHeight="1" hidden="1">
      <c r="A19" s="300"/>
      <c r="B19" s="227"/>
      <c r="C19" s="231"/>
      <c r="D19" s="86"/>
      <c r="E19" s="63"/>
      <c r="F19" s="64"/>
      <c r="G19" s="65"/>
      <c r="H19" s="65"/>
      <c r="I19" s="25">
        <f t="shared" si="4"/>
        <v>0</v>
      </c>
      <c r="J19" s="71"/>
      <c r="K19" s="65"/>
      <c r="L19" s="65"/>
      <c r="M19" s="26">
        <f t="shared" si="5"/>
        <v>0</v>
      </c>
      <c r="N19" s="27">
        <f t="shared" si="6"/>
        <v>0</v>
      </c>
      <c r="O19" s="94"/>
      <c r="P19" s="29">
        <f t="shared" si="7"/>
      </c>
      <c r="Q19" s="301"/>
    </row>
    <row r="20" spans="1:17" s="20" customFormat="1" ht="15" customHeight="1" hidden="1">
      <c r="A20" s="300"/>
      <c r="B20" s="227"/>
      <c r="C20" s="231"/>
      <c r="D20" s="86"/>
      <c r="E20" s="63"/>
      <c r="F20" s="64"/>
      <c r="G20" s="65"/>
      <c r="H20" s="65"/>
      <c r="I20" s="25">
        <f t="shared" si="4"/>
        <v>0</v>
      </c>
      <c r="J20" s="71"/>
      <c r="K20" s="65"/>
      <c r="L20" s="65"/>
      <c r="M20" s="26">
        <f t="shared" si="5"/>
        <v>0</v>
      </c>
      <c r="N20" s="27">
        <f t="shared" si="6"/>
        <v>0</v>
      </c>
      <c r="O20" s="94"/>
      <c r="P20" s="29">
        <f t="shared" si="7"/>
      </c>
      <c r="Q20" s="301"/>
    </row>
    <row r="21" spans="1:17" s="20" customFormat="1" ht="15" customHeight="1" hidden="1">
      <c r="A21" s="300"/>
      <c r="B21" s="227"/>
      <c r="C21" s="231"/>
      <c r="D21" s="86"/>
      <c r="E21" s="63"/>
      <c r="F21" s="64"/>
      <c r="G21" s="65"/>
      <c r="H21" s="65"/>
      <c r="I21" s="25">
        <f t="shared" si="4"/>
        <v>0</v>
      </c>
      <c r="J21" s="71"/>
      <c r="K21" s="65"/>
      <c r="L21" s="65"/>
      <c r="M21" s="26">
        <f t="shared" si="5"/>
        <v>0</v>
      </c>
      <c r="N21" s="27">
        <f t="shared" si="6"/>
        <v>0</v>
      </c>
      <c r="O21" s="94"/>
      <c r="P21" s="29">
        <f t="shared" si="7"/>
      </c>
      <c r="Q21" s="301"/>
    </row>
    <row r="22" spans="1:17" s="20" customFormat="1" ht="15" customHeight="1" hidden="1">
      <c r="A22" s="300"/>
      <c r="B22" s="227"/>
      <c r="C22" s="231"/>
      <c r="D22" s="86"/>
      <c r="E22" s="63"/>
      <c r="F22" s="64"/>
      <c r="G22" s="65"/>
      <c r="H22" s="65"/>
      <c r="I22" s="25">
        <f t="shared" si="4"/>
        <v>0</v>
      </c>
      <c r="J22" s="71"/>
      <c r="K22" s="65"/>
      <c r="L22" s="65"/>
      <c r="M22" s="26">
        <f t="shared" si="5"/>
        <v>0</v>
      </c>
      <c r="N22" s="27">
        <f t="shared" si="6"/>
        <v>0</v>
      </c>
      <c r="O22" s="94"/>
      <c r="P22" s="29">
        <f t="shared" si="7"/>
      </c>
      <c r="Q22" s="301"/>
    </row>
    <row r="23" spans="1:17" s="20" customFormat="1" ht="15" customHeight="1">
      <c r="A23" s="304"/>
      <c r="B23" s="228" t="s">
        <v>535</v>
      </c>
      <c r="C23" s="196"/>
      <c r="D23" s="230" t="s">
        <v>536</v>
      </c>
      <c r="E23" s="63">
        <v>76.3</v>
      </c>
      <c r="F23" s="64">
        <v>85</v>
      </c>
      <c r="G23" s="65">
        <v>90</v>
      </c>
      <c r="H23" s="65">
        <v>96</v>
      </c>
      <c r="I23" s="25">
        <f t="shared" si="4"/>
        <v>96</v>
      </c>
      <c r="J23" s="71">
        <v>110</v>
      </c>
      <c r="K23" s="65" t="s">
        <v>593</v>
      </c>
      <c r="L23" s="65">
        <v>115</v>
      </c>
      <c r="M23" s="26">
        <f t="shared" si="5"/>
        <v>115</v>
      </c>
      <c r="N23" s="27">
        <f t="shared" si="6"/>
        <v>211</v>
      </c>
      <c r="O23" s="94">
        <v>2</v>
      </c>
      <c r="P23" s="29">
        <f t="shared" si="7"/>
        <v>267.093118971096</v>
      </c>
      <c r="Q23" s="345" t="s">
        <v>539</v>
      </c>
    </row>
    <row r="24" spans="1:17" s="20" customFormat="1" ht="15" customHeight="1">
      <c r="A24" s="346"/>
      <c r="B24" s="229" t="s">
        <v>608</v>
      </c>
      <c r="C24" s="196"/>
      <c r="D24" s="24" t="s">
        <v>609</v>
      </c>
      <c r="E24" s="63">
        <v>75.4</v>
      </c>
      <c r="F24" s="64">
        <v>45</v>
      </c>
      <c r="G24" s="65">
        <v>50</v>
      </c>
      <c r="H24" s="65">
        <v>53</v>
      </c>
      <c r="I24" s="25">
        <f t="shared" si="4"/>
        <v>53</v>
      </c>
      <c r="J24" s="71">
        <v>60</v>
      </c>
      <c r="K24" s="65">
        <v>65</v>
      </c>
      <c r="L24" s="65">
        <v>67</v>
      </c>
      <c r="M24" s="26">
        <f t="shared" si="5"/>
        <v>67</v>
      </c>
      <c r="N24" s="27">
        <f t="shared" si="6"/>
        <v>120</v>
      </c>
      <c r="O24" s="94">
        <v>4</v>
      </c>
      <c r="P24" s="29">
        <f t="shared" si="7"/>
        <v>152.94023052288068</v>
      </c>
      <c r="Q24" s="301" t="s">
        <v>545</v>
      </c>
    </row>
    <row r="25" spans="1:17" s="20" customFormat="1" ht="15" customHeight="1">
      <c r="A25" s="303"/>
      <c r="B25" s="213" t="s">
        <v>553</v>
      </c>
      <c r="C25" s="205"/>
      <c r="D25" s="209" t="s">
        <v>70</v>
      </c>
      <c r="E25" s="63">
        <v>73.3</v>
      </c>
      <c r="F25" s="64">
        <v>70</v>
      </c>
      <c r="G25" s="65" t="s">
        <v>477</v>
      </c>
      <c r="H25" s="65">
        <v>80</v>
      </c>
      <c r="I25" s="25">
        <f>MAX(F25:H25)</f>
        <v>80</v>
      </c>
      <c r="J25" s="71">
        <v>90</v>
      </c>
      <c r="K25" s="65">
        <v>100</v>
      </c>
      <c r="L25" s="65" t="s">
        <v>592</v>
      </c>
      <c r="M25" s="26">
        <f t="shared" si="5"/>
        <v>100</v>
      </c>
      <c r="N25" s="27">
        <f t="shared" si="6"/>
        <v>180</v>
      </c>
      <c r="O25" s="94">
        <v>3</v>
      </c>
      <c r="P25" s="29">
        <f t="shared" si="7"/>
        <v>233.25434707468972</v>
      </c>
      <c r="Q25" s="301" t="s">
        <v>72</v>
      </c>
    </row>
    <row r="26" spans="1:17" s="20" customFormat="1" ht="15" customHeight="1">
      <c r="A26" s="303"/>
      <c r="B26" s="213" t="s">
        <v>556</v>
      </c>
      <c r="C26" s="205"/>
      <c r="D26" s="264" t="s">
        <v>3</v>
      </c>
      <c r="E26" s="63">
        <v>74.4</v>
      </c>
      <c r="F26" s="64">
        <v>115</v>
      </c>
      <c r="G26" s="65" t="s">
        <v>213</v>
      </c>
      <c r="H26" s="65">
        <v>120</v>
      </c>
      <c r="I26" s="25">
        <f>MAX(F26:H26)</f>
        <v>120</v>
      </c>
      <c r="J26" s="71">
        <v>140</v>
      </c>
      <c r="K26" s="65">
        <v>144</v>
      </c>
      <c r="L26" s="65" t="s">
        <v>595</v>
      </c>
      <c r="M26" s="26">
        <f t="shared" si="5"/>
        <v>144</v>
      </c>
      <c r="N26" s="27">
        <f t="shared" si="6"/>
        <v>264</v>
      </c>
      <c r="O26" s="94">
        <v>2</v>
      </c>
      <c r="P26" s="29">
        <f>IF(ISERROR(N26*10^(0.794358141*(LOG10(E26/174.393))^2)),"",N26*10^(0.794358141*(LOG10(E26/174.393))^2))</f>
        <v>339.09841523148157</v>
      </c>
      <c r="Q26" s="301" t="s">
        <v>607</v>
      </c>
    </row>
    <row r="27" spans="1:17" s="20" customFormat="1" ht="15" customHeight="1">
      <c r="A27" s="300"/>
      <c r="B27" s="255" t="s">
        <v>522</v>
      </c>
      <c r="C27" s="127"/>
      <c r="D27" s="62"/>
      <c r="E27" s="63"/>
      <c r="F27" s="64"/>
      <c r="G27" s="65"/>
      <c r="H27" s="65"/>
      <c r="I27" s="25"/>
      <c r="J27" s="71"/>
      <c r="K27" s="65"/>
      <c r="L27" s="65"/>
      <c r="M27" s="26"/>
      <c r="N27" s="27"/>
      <c r="O27" s="94"/>
      <c r="P27" s="239"/>
      <c r="Q27" s="301"/>
    </row>
    <row r="28" spans="1:17" s="20" customFormat="1" ht="15" customHeight="1">
      <c r="A28" s="330"/>
      <c r="B28" s="213" t="s">
        <v>532</v>
      </c>
      <c r="C28" s="196"/>
      <c r="D28" s="262" t="s">
        <v>526</v>
      </c>
      <c r="E28" s="63">
        <v>81.5</v>
      </c>
      <c r="F28" s="64">
        <v>47</v>
      </c>
      <c r="G28" s="65">
        <v>50</v>
      </c>
      <c r="H28" s="65" t="s">
        <v>60</v>
      </c>
      <c r="I28" s="25">
        <f>MAX(F28:H28)</f>
        <v>50</v>
      </c>
      <c r="J28" s="71">
        <v>66</v>
      </c>
      <c r="K28" s="65">
        <v>70</v>
      </c>
      <c r="L28" s="65">
        <v>72</v>
      </c>
      <c r="M28" s="26">
        <f>MAX(J28:L28)</f>
        <v>72</v>
      </c>
      <c r="N28" s="27">
        <f>SUM(I28,M28)</f>
        <v>122</v>
      </c>
      <c r="O28" s="94">
        <v>4</v>
      </c>
      <c r="P28" s="29">
        <f>IF(ISERROR(N28*10^(0.794358141*(LOG10(E28/174.393))^2)),"",N28*10^(0.794358141*(LOG10(E28/174.393))^2))</f>
        <v>148.95678117656794</v>
      </c>
      <c r="Q28" s="306" t="s">
        <v>547</v>
      </c>
    </row>
    <row r="29" spans="1:17" s="20" customFormat="1" ht="15" customHeight="1">
      <c r="A29" s="346"/>
      <c r="B29" s="229" t="s">
        <v>548</v>
      </c>
      <c r="C29" s="196"/>
      <c r="D29" s="24" t="s">
        <v>609</v>
      </c>
      <c r="E29" s="63">
        <v>78</v>
      </c>
      <c r="F29" s="64">
        <v>70</v>
      </c>
      <c r="G29" s="65">
        <v>75</v>
      </c>
      <c r="H29" s="65">
        <v>80</v>
      </c>
      <c r="I29" s="25">
        <f>MAX(F29:H29)</f>
        <v>80</v>
      </c>
      <c r="J29" s="71">
        <v>90</v>
      </c>
      <c r="K29" s="65">
        <v>96</v>
      </c>
      <c r="L29" s="65" t="s">
        <v>201</v>
      </c>
      <c r="M29" s="26">
        <f>MAX(J29:L29)</f>
        <v>96</v>
      </c>
      <c r="N29" s="27">
        <f>SUM(I29,M29)</f>
        <v>176</v>
      </c>
      <c r="O29" s="94">
        <v>2</v>
      </c>
      <c r="P29" s="29">
        <f>IF(ISERROR(N29*10^(0.794358141*(LOG10(E29/174.393))^2)),"",N29*10^(0.794358141*(LOG10(E29/174.393))^2))</f>
        <v>220.0428784577894</v>
      </c>
      <c r="Q29" s="301" t="s">
        <v>545</v>
      </c>
    </row>
    <row r="30" spans="1:17" s="20" customFormat="1" ht="15" customHeight="1">
      <c r="A30" s="330"/>
      <c r="B30" s="195" t="s">
        <v>514</v>
      </c>
      <c r="C30" s="224"/>
      <c r="D30" s="264" t="s">
        <v>515</v>
      </c>
      <c r="E30" s="63">
        <v>83.4</v>
      </c>
      <c r="F30" s="64">
        <v>45</v>
      </c>
      <c r="G30" s="65">
        <v>50</v>
      </c>
      <c r="H30" s="65">
        <v>55</v>
      </c>
      <c r="I30" s="25">
        <f>MAX(F30:H30)</f>
        <v>55</v>
      </c>
      <c r="J30" s="71">
        <v>65</v>
      </c>
      <c r="K30" s="65">
        <v>70</v>
      </c>
      <c r="L30" s="65">
        <v>75</v>
      </c>
      <c r="M30" s="26">
        <f>MAX(J30:L30)</f>
        <v>75</v>
      </c>
      <c r="N30" s="27">
        <f>SUM(I30,M30)</f>
        <v>130</v>
      </c>
      <c r="O30" s="94">
        <v>3</v>
      </c>
      <c r="P30" s="29">
        <f>IF(ISERROR(N30*10^(0.794358141*(LOG10(E30/174.393))^2)),"",N30*10^(0.794358141*(LOG10(E30/174.393))^2))</f>
        <v>156.84485422717862</v>
      </c>
      <c r="Q30" s="301" t="s">
        <v>562</v>
      </c>
    </row>
    <row r="31" spans="1:17" s="20" customFormat="1" ht="15" customHeight="1" thickBot="1">
      <c r="A31" s="307"/>
      <c r="B31" s="347" t="s">
        <v>549</v>
      </c>
      <c r="C31" s="348"/>
      <c r="D31" s="349" t="s">
        <v>609</v>
      </c>
      <c r="E31" s="311">
        <v>83.9</v>
      </c>
      <c r="F31" s="312">
        <v>98</v>
      </c>
      <c r="G31" s="313">
        <v>101</v>
      </c>
      <c r="H31" s="314" t="s">
        <v>591</v>
      </c>
      <c r="I31" s="315">
        <f>MAX(F31:H31)</f>
        <v>101</v>
      </c>
      <c r="J31" s="316">
        <v>125</v>
      </c>
      <c r="K31" s="313" t="s">
        <v>594</v>
      </c>
      <c r="L31" s="313" t="s">
        <v>594</v>
      </c>
      <c r="M31" s="317">
        <f>MAX(J31:L31)</f>
        <v>125</v>
      </c>
      <c r="N31" s="318">
        <f>SUM(I31,M31)</f>
        <v>226</v>
      </c>
      <c r="O31" s="319">
        <v>1</v>
      </c>
      <c r="P31" s="320">
        <f>IF(ISERROR(N31*10^(0.794358141*(LOG10(E31/174.393))^2)),"",N31*10^(0.794358141*(LOG10(E31/174.393))^2))</f>
        <v>271.8438328856458</v>
      </c>
      <c r="Q31" s="321" t="s">
        <v>545</v>
      </c>
    </row>
    <row r="32" spans="1:17" s="20" customFormat="1" ht="12.75" customHeight="1">
      <c r="A32" s="235"/>
      <c r="B32" s="248"/>
      <c r="C32" s="249"/>
      <c r="D32" s="207"/>
      <c r="E32" s="199"/>
      <c r="F32" s="200"/>
      <c r="G32" s="200"/>
      <c r="H32" s="200"/>
      <c r="I32" s="201"/>
      <c r="J32" s="200"/>
      <c r="K32" s="200"/>
      <c r="L32" s="200"/>
      <c r="M32" s="202"/>
      <c r="N32" s="203"/>
      <c r="O32" s="148"/>
      <c r="P32" s="204"/>
      <c r="Q32" s="154"/>
    </row>
    <row r="33" spans="1:17" s="20" customFormat="1" ht="15" customHeight="1">
      <c r="A33" s="90"/>
      <c r="B33" s="366" t="s">
        <v>601</v>
      </c>
      <c r="C33" s="366"/>
      <c r="D33" s="2"/>
      <c r="E33" s="2"/>
      <c r="F33" s="1"/>
      <c r="G33" s="1"/>
      <c r="H33" s="366" t="s">
        <v>605</v>
      </c>
      <c r="I33" s="366"/>
      <c r="J33" s="366"/>
      <c r="K33" s="366"/>
      <c r="L33" s="366"/>
      <c r="M33" s="366"/>
      <c r="N33" s="366"/>
      <c r="O33" s="1"/>
      <c r="P33" s="1"/>
      <c r="Q33" s="1"/>
    </row>
    <row r="34" spans="1:17" s="20" customFormat="1" ht="15" customHeight="1">
      <c r="A34" s="1"/>
      <c r="B34" s="96" t="s">
        <v>599</v>
      </c>
      <c r="C34" s="1"/>
      <c r="D34" s="2"/>
      <c r="E34" s="2"/>
      <c r="F34" s="1"/>
      <c r="G34" s="1"/>
      <c r="H34" s="97" t="s">
        <v>511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s="20" customFormat="1" ht="15" customHeight="1">
      <c r="A35" s="1"/>
      <c r="B35" s="96"/>
      <c r="C35" s="1"/>
      <c r="D35" s="2"/>
      <c r="E35" s="2"/>
      <c r="F35" s="1"/>
      <c r="G35" s="1"/>
      <c r="H35" s="97"/>
      <c r="I35" s="1"/>
      <c r="J35" s="1"/>
      <c r="K35" s="1"/>
      <c r="L35" s="1"/>
      <c r="M35" s="1"/>
      <c r="N35" s="1"/>
      <c r="O35" s="1"/>
      <c r="P35" s="1"/>
      <c r="Q35" s="1"/>
    </row>
    <row r="36" spans="1:17" s="20" customFormat="1" ht="15" customHeight="1">
      <c r="A36" s="1"/>
      <c r="B36" s="96" t="s">
        <v>600</v>
      </c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0" customFormat="1" ht="15" customHeight="1">
      <c r="A37" s="1"/>
      <c r="B37" s="269" t="s">
        <v>577</v>
      </c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3" ht="15" customHeight="1">
      <c r="B38" s="269" t="s">
        <v>578</v>
      </c>
      <c r="C38" s="212"/>
    </row>
    <row r="39" spans="1:19" s="2" customFormat="1" ht="15" customHeight="1">
      <c r="A39" s="1"/>
      <c r="B39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/>
      <c r="S39"/>
    </row>
    <row r="42" spans="1:19" s="2" customFormat="1" ht="12.75">
      <c r="A42" s="1"/>
      <c r="B42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/>
      <c r="S42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33:C33"/>
    <mergeCell ref="H33:N33"/>
    <mergeCell ref="E6:E7"/>
    <mergeCell ref="F6:I6"/>
    <mergeCell ref="J6:M6"/>
    <mergeCell ref="N6:N7"/>
  </mergeCells>
  <conditionalFormatting sqref="F8:H32 J8:L32">
    <cfRule type="cellIs" priority="19" dxfId="2" operator="greaterThanOrEqual" stopIfTrue="1">
      <formula>"n"</formula>
    </cfRule>
    <cfRule type="cellIs" priority="20" dxfId="4" operator="greaterThanOrEqual" stopIfTrue="1">
      <formula>"b"</formula>
    </cfRule>
    <cfRule type="cellIs" priority="21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1:U50"/>
  <sheetViews>
    <sheetView zoomScale="94" zoomScaleNormal="94" workbookViewId="0" topLeftCell="B1">
      <selection activeCell="R5" sqref="R5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4.57421875" style="1" customWidth="1"/>
    <col min="4" max="4" width="12.0039062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8.140625" style="1" customWidth="1"/>
    <col min="15" max="15" width="6.140625" style="1" customWidth="1"/>
    <col min="16" max="16" width="11.421875" style="1" customWidth="1"/>
    <col min="17" max="17" width="23.421875" style="1" customWidth="1"/>
  </cols>
  <sheetData>
    <row r="1" spans="1:17" ht="12.75" customHeight="1">
      <c r="A1" s="381" t="s">
        <v>575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8" customHeight="1" thickBot="1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21" ht="17.25" customHeight="1">
      <c r="A3" s="289"/>
      <c r="B3" s="290"/>
      <c r="C3" s="291"/>
      <c r="D3" s="291"/>
      <c r="E3" s="292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3"/>
      <c r="U3" s="211"/>
    </row>
    <row r="4" spans="1:17" ht="16.5" customHeight="1">
      <c r="A4" s="383" t="s">
        <v>505</v>
      </c>
      <c r="B4" s="373"/>
      <c r="C4" s="373"/>
      <c r="D4" s="4"/>
      <c r="E4" s="350"/>
      <c r="F4" s="373" t="s">
        <v>27</v>
      </c>
      <c r="G4" s="373"/>
      <c r="H4" s="373"/>
      <c r="I4" s="351"/>
      <c r="J4" s="374" t="s">
        <v>563</v>
      </c>
      <c r="K4" s="374"/>
      <c r="L4" s="374"/>
      <c r="M4" s="351"/>
      <c r="N4" s="351"/>
      <c r="O4" s="351"/>
      <c r="P4" s="8" t="s">
        <v>570</v>
      </c>
      <c r="Q4" s="296"/>
    </row>
    <row r="5" spans="1:19" ht="19.5" customHeight="1">
      <c r="A5" s="379" t="s">
        <v>5</v>
      </c>
      <c r="B5" s="375"/>
      <c r="C5" s="375"/>
      <c r="D5" s="285"/>
      <c r="E5" s="297"/>
      <c r="F5" s="376" t="s">
        <v>6</v>
      </c>
      <c r="G5" s="376"/>
      <c r="H5" s="376"/>
      <c r="I5" s="298"/>
      <c r="J5" s="377" t="s">
        <v>7</v>
      </c>
      <c r="K5" s="377"/>
      <c r="L5" s="378"/>
      <c r="M5" s="378"/>
      <c r="N5" s="298"/>
      <c r="O5" s="298"/>
      <c r="P5" s="10" t="s">
        <v>8</v>
      </c>
      <c r="Q5" s="299"/>
      <c r="S5" s="15"/>
    </row>
    <row r="6" spans="1:17" ht="15" customHeight="1">
      <c r="A6" s="386" t="s">
        <v>9</v>
      </c>
      <c r="B6" s="370" t="s">
        <v>509</v>
      </c>
      <c r="C6" s="363"/>
      <c r="D6" s="363" t="s">
        <v>540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508</v>
      </c>
      <c r="P6" s="364" t="s">
        <v>17</v>
      </c>
      <c r="Q6" s="272" t="s">
        <v>18</v>
      </c>
    </row>
    <row r="7" spans="1:17" s="20" customFormat="1" ht="15" customHeight="1">
      <c r="A7" s="386"/>
      <c r="B7" s="387"/>
      <c r="C7" s="363"/>
      <c r="D7" s="363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272"/>
    </row>
    <row r="8" spans="1:17" s="20" customFormat="1" ht="15" customHeight="1" hidden="1">
      <c r="A8" s="300"/>
      <c r="B8" s="60"/>
      <c r="C8" s="67"/>
      <c r="D8" s="68"/>
      <c r="E8" s="63"/>
      <c r="F8" s="64"/>
      <c r="G8" s="65"/>
      <c r="H8" s="65"/>
      <c r="I8" s="25">
        <f aca="true" t="shared" si="0" ref="I8:I14">MAX(F8:H8)</f>
        <v>0</v>
      </c>
      <c r="J8" s="71"/>
      <c r="K8" s="65"/>
      <c r="L8" s="65"/>
      <c r="M8" s="26">
        <f aca="true" t="shared" si="1" ref="M8:M14">MAX(J8:L8)</f>
        <v>0</v>
      </c>
      <c r="N8" s="27">
        <f aca="true" t="shared" si="2" ref="N8:N14">SUM(I8,M8)</f>
        <v>0</v>
      </c>
      <c r="O8" s="94"/>
      <c r="P8" s="29">
        <f aca="true" t="shared" si="3" ref="P8:P23">IF(ISERROR(N8*10^(0.794358141*(LOG10(E8/174.393))^2)),"",N8*10^(0.794358141*(LOG10(E8/174.393))^2))</f>
      </c>
      <c r="Q8" s="301"/>
    </row>
    <row r="9" spans="1:17" s="20" customFormat="1" ht="15" customHeight="1" hidden="1">
      <c r="A9" s="300"/>
      <c r="B9" s="60"/>
      <c r="C9" s="67"/>
      <c r="D9" s="68"/>
      <c r="E9" s="63"/>
      <c r="F9" s="64"/>
      <c r="G9" s="65"/>
      <c r="H9" s="65"/>
      <c r="I9" s="25">
        <f t="shared" si="0"/>
        <v>0</v>
      </c>
      <c r="J9" s="71"/>
      <c r="K9" s="65"/>
      <c r="L9" s="65"/>
      <c r="M9" s="26">
        <f t="shared" si="1"/>
        <v>0</v>
      </c>
      <c r="N9" s="27">
        <f t="shared" si="2"/>
        <v>0</v>
      </c>
      <c r="O9" s="94"/>
      <c r="P9" s="29">
        <f t="shared" si="3"/>
      </c>
      <c r="Q9" s="301"/>
    </row>
    <row r="10" spans="1:17" s="20" customFormat="1" ht="15" customHeight="1" hidden="1">
      <c r="A10" s="300"/>
      <c r="B10" s="60"/>
      <c r="C10" s="67"/>
      <c r="D10" s="68"/>
      <c r="E10" s="63"/>
      <c r="F10" s="64"/>
      <c r="G10" s="65"/>
      <c r="H10" s="65"/>
      <c r="I10" s="25">
        <f t="shared" si="0"/>
        <v>0</v>
      </c>
      <c r="J10" s="71"/>
      <c r="K10" s="65"/>
      <c r="L10" s="65"/>
      <c r="M10" s="26">
        <f t="shared" si="1"/>
        <v>0</v>
      </c>
      <c r="N10" s="27">
        <f t="shared" si="2"/>
        <v>0</v>
      </c>
      <c r="O10" s="94"/>
      <c r="P10" s="29">
        <f t="shared" si="3"/>
      </c>
      <c r="Q10" s="301"/>
    </row>
    <row r="11" spans="1:17" s="20" customFormat="1" ht="15" customHeight="1" hidden="1">
      <c r="A11" s="300"/>
      <c r="B11" s="60"/>
      <c r="C11" s="67"/>
      <c r="D11" s="68"/>
      <c r="E11" s="63"/>
      <c r="F11" s="64"/>
      <c r="G11" s="65"/>
      <c r="H11" s="65"/>
      <c r="I11" s="25">
        <f t="shared" si="0"/>
        <v>0</v>
      </c>
      <c r="J11" s="71"/>
      <c r="K11" s="65"/>
      <c r="L11" s="65"/>
      <c r="M11" s="26">
        <f t="shared" si="1"/>
        <v>0</v>
      </c>
      <c r="N11" s="27">
        <f t="shared" si="2"/>
        <v>0</v>
      </c>
      <c r="O11" s="94"/>
      <c r="P11" s="29">
        <f t="shared" si="3"/>
      </c>
      <c r="Q11" s="301"/>
    </row>
    <row r="12" spans="1:17" s="20" customFormat="1" ht="15" customHeight="1" hidden="1">
      <c r="A12" s="300"/>
      <c r="B12" s="60"/>
      <c r="C12" s="67"/>
      <c r="D12" s="68"/>
      <c r="E12" s="63"/>
      <c r="F12" s="64"/>
      <c r="G12" s="65"/>
      <c r="H12" s="65"/>
      <c r="I12" s="25">
        <f t="shared" si="0"/>
        <v>0</v>
      </c>
      <c r="J12" s="71"/>
      <c r="K12" s="65"/>
      <c r="L12" s="65"/>
      <c r="M12" s="26">
        <f t="shared" si="1"/>
        <v>0</v>
      </c>
      <c r="N12" s="27">
        <f t="shared" si="2"/>
        <v>0</v>
      </c>
      <c r="O12" s="94"/>
      <c r="P12" s="29">
        <f t="shared" si="3"/>
      </c>
      <c r="Q12" s="301"/>
    </row>
    <row r="13" spans="1:17" s="20" customFormat="1" ht="15" customHeight="1" hidden="1">
      <c r="A13" s="300"/>
      <c r="B13" s="60"/>
      <c r="C13" s="67"/>
      <c r="D13" s="68"/>
      <c r="E13" s="63"/>
      <c r="F13" s="64"/>
      <c r="G13" s="65"/>
      <c r="H13" s="65"/>
      <c r="I13" s="25">
        <f t="shared" si="0"/>
        <v>0</v>
      </c>
      <c r="J13" s="71"/>
      <c r="K13" s="65"/>
      <c r="L13" s="65"/>
      <c r="M13" s="26">
        <f t="shared" si="1"/>
        <v>0</v>
      </c>
      <c r="N13" s="27">
        <f t="shared" si="2"/>
        <v>0</v>
      </c>
      <c r="O13" s="94"/>
      <c r="P13" s="29">
        <f t="shared" si="3"/>
      </c>
      <c r="Q13" s="301"/>
    </row>
    <row r="14" spans="1:17" s="20" customFormat="1" ht="15" customHeight="1" hidden="1">
      <c r="A14" s="300"/>
      <c r="B14" s="60"/>
      <c r="C14" s="67"/>
      <c r="D14" s="68"/>
      <c r="E14" s="63"/>
      <c r="F14" s="64"/>
      <c r="G14" s="65"/>
      <c r="H14" s="65"/>
      <c r="I14" s="25">
        <f t="shared" si="0"/>
        <v>0</v>
      </c>
      <c r="J14" s="71"/>
      <c r="K14" s="65"/>
      <c r="L14" s="65"/>
      <c r="M14" s="26">
        <f t="shared" si="1"/>
        <v>0</v>
      </c>
      <c r="N14" s="27">
        <f t="shared" si="2"/>
        <v>0</v>
      </c>
      <c r="O14" s="94"/>
      <c r="P14" s="29">
        <f t="shared" si="3"/>
      </c>
      <c r="Q14" s="301"/>
    </row>
    <row r="15" spans="1:17" s="20" customFormat="1" ht="15" customHeight="1">
      <c r="A15" s="324"/>
      <c r="B15" s="254" t="s">
        <v>521</v>
      </c>
      <c r="C15" s="326"/>
      <c r="D15" s="326"/>
      <c r="E15" s="327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204">
        <f t="shared" si="3"/>
      </c>
      <c r="Q15" s="299"/>
    </row>
    <row r="16" spans="1:17" s="20" customFormat="1" ht="15" customHeight="1" hidden="1">
      <c r="A16" s="300"/>
      <c r="B16" s="60"/>
      <c r="C16" s="223"/>
      <c r="D16" s="68"/>
      <c r="E16" s="63"/>
      <c r="F16" s="64"/>
      <c r="G16" s="65"/>
      <c r="H16" s="65"/>
      <c r="I16" s="25">
        <f aca="true" t="shared" si="4" ref="I16:I25">MAX(F16:H16)</f>
        <v>0</v>
      </c>
      <c r="J16" s="71"/>
      <c r="K16" s="65"/>
      <c r="L16" s="65"/>
      <c r="M16" s="26">
        <v>0</v>
      </c>
      <c r="N16" s="27">
        <f aca="true" t="shared" si="5" ref="N16:N25">SUM(I16,M16)</f>
        <v>0</v>
      </c>
      <c r="O16" s="95"/>
      <c r="P16" s="29">
        <f t="shared" si="3"/>
      </c>
      <c r="Q16" s="301"/>
    </row>
    <row r="17" spans="1:17" s="20" customFormat="1" ht="15" customHeight="1" hidden="1">
      <c r="A17" s="300"/>
      <c r="B17" s="60"/>
      <c r="C17" s="223"/>
      <c r="D17" s="68"/>
      <c r="E17" s="63"/>
      <c r="F17" s="64"/>
      <c r="G17" s="65"/>
      <c r="H17" s="65"/>
      <c r="I17" s="25">
        <f t="shared" si="4"/>
        <v>0</v>
      </c>
      <c r="J17" s="71"/>
      <c r="K17" s="65"/>
      <c r="L17" s="65"/>
      <c r="M17" s="26">
        <v>0</v>
      </c>
      <c r="N17" s="27">
        <f t="shared" si="5"/>
        <v>0</v>
      </c>
      <c r="O17" s="95"/>
      <c r="P17" s="29">
        <f t="shared" si="3"/>
      </c>
      <c r="Q17" s="301"/>
    </row>
    <row r="18" spans="1:17" s="20" customFormat="1" ht="15" customHeight="1" hidden="1">
      <c r="A18" s="300"/>
      <c r="B18" s="60"/>
      <c r="C18" s="223"/>
      <c r="D18" s="68"/>
      <c r="E18" s="63"/>
      <c r="F18" s="64"/>
      <c r="G18" s="65"/>
      <c r="H18" s="65"/>
      <c r="I18" s="25">
        <f t="shared" si="4"/>
        <v>0</v>
      </c>
      <c r="J18" s="71"/>
      <c r="K18" s="65"/>
      <c r="L18" s="65"/>
      <c r="M18" s="26">
        <v>0</v>
      </c>
      <c r="N18" s="27">
        <f t="shared" si="5"/>
        <v>0</v>
      </c>
      <c r="O18" s="95"/>
      <c r="P18" s="29">
        <f t="shared" si="3"/>
      </c>
      <c r="Q18" s="301"/>
    </row>
    <row r="19" spans="1:17" s="20" customFormat="1" ht="15" customHeight="1" hidden="1">
      <c r="A19" s="300"/>
      <c r="B19" s="60"/>
      <c r="C19" s="223"/>
      <c r="D19" s="68"/>
      <c r="E19" s="63"/>
      <c r="F19" s="64"/>
      <c r="G19" s="65"/>
      <c r="H19" s="65"/>
      <c r="I19" s="25">
        <f t="shared" si="4"/>
        <v>0</v>
      </c>
      <c r="J19" s="71"/>
      <c r="K19" s="65"/>
      <c r="L19" s="65"/>
      <c r="M19" s="26">
        <v>0</v>
      </c>
      <c r="N19" s="27">
        <f t="shared" si="5"/>
        <v>0</v>
      </c>
      <c r="O19" s="95"/>
      <c r="P19" s="29">
        <f t="shared" si="3"/>
      </c>
      <c r="Q19" s="301"/>
    </row>
    <row r="20" spans="1:17" s="20" customFormat="1" ht="15" customHeight="1" hidden="1">
      <c r="A20" s="300"/>
      <c r="B20" s="60"/>
      <c r="C20" s="223"/>
      <c r="D20" s="68"/>
      <c r="E20" s="63"/>
      <c r="F20" s="64"/>
      <c r="G20" s="65"/>
      <c r="H20" s="65"/>
      <c r="I20" s="25">
        <f t="shared" si="4"/>
        <v>0</v>
      </c>
      <c r="J20" s="71"/>
      <c r="K20" s="65"/>
      <c r="L20" s="65"/>
      <c r="M20" s="26">
        <v>0</v>
      </c>
      <c r="N20" s="27">
        <f t="shared" si="5"/>
        <v>0</v>
      </c>
      <c r="O20" s="95"/>
      <c r="P20" s="29">
        <f t="shared" si="3"/>
      </c>
      <c r="Q20" s="301"/>
    </row>
    <row r="21" spans="1:17" s="20" customFormat="1" ht="15" customHeight="1" hidden="1">
      <c r="A21" s="300"/>
      <c r="B21" s="60"/>
      <c r="C21" s="223"/>
      <c r="D21" s="68"/>
      <c r="E21" s="63"/>
      <c r="F21" s="64"/>
      <c r="G21" s="65"/>
      <c r="H21" s="65"/>
      <c r="I21" s="25">
        <f t="shared" si="4"/>
        <v>0</v>
      </c>
      <c r="J21" s="71"/>
      <c r="K21" s="65"/>
      <c r="L21" s="65"/>
      <c r="M21" s="26">
        <v>0</v>
      </c>
      <c r="N21" s="27">
        <f t="shared" si="5"/>
        <v>0</v>
      </c>
      <c r="O21" s="95"/>
      <c r="P21" s="29">
        <f t="shared" si="3"/>
      </c>
      <c r="Q21" s="301"/>
    </row>
    <row r="22" spans="1:17" s="20" customFormat="1" ht="15" customHeight="1" hidden="1">
      <c r="A22" s="300"/>
      <c r="B22" s="60"/>
      <c r="C22" s="223"/>
      <c r="D22" s="68"/>
      <c r="E22" s="63"/>
      <c r="F22" s="64"/>
      <c r="G22" s="65"/>
      <c r="H22" s="65"/>
      <c r="I22" s="25">
        <f t="shared" si="4"/>
        <v>0</v>
      </c>
      <c r="J22" s="71"/>
      <c r="K22" s="65"/>
      <c r="L22" s="65"/>
      <c r="M22" s="26">
        <v>0</v>
      </c>
      <c r="N22" s="27">
        <f t="shared" si="5"/>
        <v>0</v>
      </c>
      <c r="O22" s="95"/>
      <c r="P22" s="29">
        <f t="shared" si="3"/>
      </c>
      <c r="Q22" s="301"/>
    </row>
    <row r="23" spans="1:17" s="20" customFormat="1" ht="15" customHeight="1">
      <c r="A23" s="303"/>
      <c r="B23" s="206" t="s">
        <v>566</v>
      </c>
      <c r="C23" s="215"/>
      <c r="D23" s="194" t="s">
        <v>3</v>
      </c>
      <c r="E23" s="43">
        <v>88.9</v>
      </c>
      <c r="F23" s="44">
        <v>90</v>
      </c>
      <c r="G23" s="45">
        <v>95</v>
      </c>
      <c r="H23" s="46">
        <v>100</v>
      </c>
      <c r="I23" s="25">
        <f t="shared" si="4"/>
        <v>100</v>
      </c>
      <c r="J23" s="47">
        <v>120</v>
      </c>
      <c r="K23" s="45">
        <v>125</v>
      </c>
      <c r="L23" s="45" t="s">
        <v>602</v>
      </c>
      <c r="M23" s="26">
        <f>MAX(J23:L23)</f>
        <v>125</v>
      </c>
      <c r="N23" s="27">
        <f t="shared" si="5"/>
        <v>225</v>
      </c>
      <c r="O23" s="94">
        <v>2</v>
      </c>
      <c r="P23" s="29">
        <f t="shared" si="3"/>
        <v>263.15037014563984</v>
      </c>
      <c r="Q23" s="352" t="s">
        <v>597</v>
      </c>
    </row>
    <row r="24" spans="1:18" ht="15" customHeight="1">
      <c r="A24" s="353"/>
      <c r="B24" s="234" t="s">
        <v>513</v>
      </c>
      <c r="C24" s="218"/>
      <c r="D24" s="264" t="s">
        <v>515</v>
      </c>
      <c r="E24" s="214">
        <v>92</v>
      </c>
      <c r="F24" s="64">
        <v>115</v>
      </c>
      <c r="G24" s="65">
        <v>120</v>
      </c>
      <c r="H24" s="65" t="s">
        <v>454</v>
      </c>
      <c r="I24" s="25">
        <f t="shared" si="4"/>
        <v>120</v>
      </c>
      <c r="J24" s="71">
        <v>145</v>
      </c>
      <c r="K24" s="65" t="s">
        <v>603</v>
      </c>
      <c r="L24" s="65">
        <v>153</v>
      </c>
      <c r="M24" s="26">
        <f>MAX(J24:L24)</f>
        <v>153</v>
      </c>
      <c r="N24" s="27">
        <f t="shared" si="5"/>
        <v>273</v>
      </c>
      <c r="O24" s="245">
        <v>1</v>
      </c>
      <c r="P24" s="243">
        <f>IF(ISERROR(N24*10^(0.75194503*(LOG10(E24/175.508))^2)),"",N24*10^(0.75194503*(LOG10(E24/175.508))^2))</f>
        <v>312.84535025362374</v>
      </c>
      <c r="Q24" s="301" t="s">
        <v>139</v>
      </c>
      <c r="R24" s="221"/>
    </row>
    <row r="25" spans="1:17" s="20" customFormat="1" ht="15" customHeight="1">
      <c r="A25" s="303"/>
      <c r="B25" s="213" t="s">
        <v>554</v>
      </c>
      <c r="C25" s="205"/>
      <c r="D25" s="209" t="s">
        <v>70</v>
      </c>
      <c r="E25" s="63">
        <v>89.3</v>
      </c>
      <c r="F25" s="64">
        <v>90</v>
      </c>
      <c r="G25" s="65" t="s">
        <v>204</v>
      </c>
      <c r="H25" s="65" t="s">
        <v>204</v>
      </c>
      <c r="I25" s="25">
        <f t="shared" si="4"/>
        <v>90</v>
      </c>
      <c r="J25" s="71">
        <v>110</v>
      </c>
      <c r="K25" s="65">
        <v>115</v>
      </c>
      <c r="L25" s="65" t="s">
        <v>213</v>
      </c>
      <c r="M25" s="26">
        <f>MAX(J25:L25)</f>
        <v>115</v>
      </c>
      <c r="N25" s="27">
        <f t="shared" si="5"/>
        <v>205</v>
      </c>
      <c r="O25" s="94">
        <v>3</v>
      </c>
      <c r="P25" s="29">
        <f>IF(ISERROR(N25*10^(0.794358141*(LOG10(E25/174.393))^2)),"",N25*10^(0.794358141*(LOG10(E25/174.393))^2))</f>
        <v>239.26100897157156</v>
      </c>
      <c r="Q25" s="301" t="s">
        <v>72</v>
      </c>
    </row>
    <row r="26" spans="1:18" ht="15" customHeight="1">
      <c r="A26" s="354"/>
      <c r="B26" s="261" t="s">
        <v>523</v>
      </c>
      <c r="C26" s="258"/>
      <c r="D26" s="251"/>
      <c r="E26" s="259"/>
      <c r="F26" s="200"/>
      <c r="G26" s="200"/>
      <c r="H26" s="200"/>
      <c r="I26" s="201"/>
      <c r="J26" s="200"/>
      <c r="K26" s="200"/>
      <c r="L26" s="200"/>
      <c r="M26" s="202"/>
      <c r="N26" s="203"/>
      <c r="O26" s="221"/>
      <c r="P26" s="204"/>
      <c r="Q26" s="355"/>
      <c r="R26" s="221"/>
    </row>
    <row r="27" spans="1:17" s="20" customFormat="1" ht="15" customHeight="1" hidden="1">
      <c r="A27" s="300"/>
      <c r="B27" s="170"/>
      <c r="C27" s="216"/>
      <c r="D27" s="219"/>
      <c r="E27" s="63"/>
      <c r="F27" s="64"/>
      <c r="G27" s="65"/>
      <c r="H27" s="65"/>
      <c r="I27" s="25">
        <f aca="true" t="shared" si="6" ref="I27:I36">MAX(F27:H27)</f>
        <v>0</v>
      </c>
      <c r="J27" s="71"/>
      <c r="K27" s="65"/>
      <c r="L27" s="65"/>
      <c r="M27" s="26">
        <f aca="true" t="shared" si="7" ref="M27:M36">MAX(J27:L27)</f>
        <v>0</v>
      </c>
      <c r="N27" s="241">
        <f aca="true" t="shared" si="8" ref="N27:N36">SUM(I27,M27)</f>
        <v>0</v>
      </c>
      <c r="O27" s="244"/>
      <c r="P27" s="242">
        <f aca="true" t="shared" si="9" ref="P27:P33">IF(ISERROR(N27*10^(0.794358141*(LOG10(E27/174.393))^2)),"",N27*10^(0.794358141*(LOG10(E27/174.393))^2))</f>
      </c>
      <c r="Q27" s="301"/>
    </row>
    <row r="28" spans="1:17" s="20" customFormat="1" ht="15" customHeight="1" hidden="1">
      <c r="A28" s="300"/>
      <c r="B28" s="32"/>
      <c r="C28" s="217"/>
      <c r="D28" s="219"/>
      <c r="E28" s="63"/>
      <c r="F28" s="64"/>
      <c r="G28" s="65"/>
      <c r="H28" s="65"/>
      <c r="I28" s="25">
        <f t="shared" si="6"/>
        <v>0</v>
      </c>
      <c r="J28" s="71"/>
      <c r="K28" s="65"/>
      <c r="L28" s="65"/>
      <c r="M28" s="26">
        <f t="shared" si="7"/>
        <v>0</v>
      </c>
      <c r="N28" s="241">
        <f t="shared" si="8"/>
        <v>0</v>
      </c>
      <c r="O28" s="244"/>
      <c r="P28" s="242">
        <f t="shared" si="9"/>
      </c>
      <c r="Q28" s="301"/>
    </row>
    <row r="29" spans="1:17" s="20" customFormat="1" ht="15" customHeight="1" hidden="1">
      <c r="A29" s="300"/>
      <c r="B29" s="32"/>
      <c r="C29" s="217"/>
      <c r="D29" s="219"/>
      <c r="E29" s="63"/>
      <c r="F29" s="64"/>
      <c r="G29" s="65"/>
      <c r="H29" s="65"/>
      <c r="I29" s="25">
        <f t="shared" si="6"/>
        <v>0</v>
      </c>
      <c r="J29" s="71"/>
      <c r="K29" s="65"/>
      <c r="L29" s="65"/>
      <c r="M29" s="26">
        <f t="shared" si="7"/>
        <v>0</v>
      </c>
      <c r="N29" s="241">
        <f t="shared" si="8"/>
        <v>0</v>
      </c>
      <c r="O29" s="244"/>
      <c r="P29" s="242">
        <f t="shared" si="9"/>
      </c>
      <c r="Q29" s="301"/>
    </row>
    <row r="30" spans="1:17" s="20" customFormat="1" ht="15" customHeight="1" hidden="1">
      <c r="A30" s="300"/>
      <c r="B30" s="32"/>
      <c r="C30" s="217"/>
      <c r="D30" s="219"/>
      <c r="E30" s="63"/>
      <c r="F30" s="64"/>
      <c r="G30" s="65"/>
      <c r="H30" s="65"/>
      <c r="I30" s="25">
        <f t="shared" si="6"/>
        <v>0</v>
      </c>
      <c r="J30" s="71"/>
      <c r="K30" s="65"/>
      <c r="L30" s="65"/>
      <c r="M30" s="26">
        <f t="shared" si="7"/>
        <v>0</v>
      </c>
      <c r="N30" s="241">
        <f t="shared" si="8"/>
        <v>0</v>
      </c>
      <c r="O30" s="244"/>
      <c r="P30" s="242">
        <f t="shared" si="9"/>
      </c>
      <c r="Q30" s="301"/>
    </row>
    <row r="31" spans="1:17" s="20" customFormat="1" ht="15" customHeight="1" hidden="1">
      <c r="A31" s="300"/>
      <c r="B31" s="32"/>
      <c r="C31" s="217"/>
      <c r="D31" s="219"/>
      <c r="E31" s="63"/>
      <c r="F31" s="64"/>
      <c r="G31" s="65"/>
      <c r="H31" s="65"/>
      <c r="I31" s="25">
        <f t="shared" si="6"/>
        <v>0</v>
      </c>
      <c r="J31" s="71"/>
      <c r="K31" s="65"/>
      <c r="L31" s="65"/>
      <c r="M31" s="26">
        <f t="shared" si="7"/>
        <v>0</v>
      </c>
      <c r="N31" s="241">
        <f t="shared" si="8"/>
        <v>0</v>
      </c>
      <c r="O31" s="244"/>
      <c r="P31" s="242">
        <f t="shared" si="9"/>
      </c>
      <c r="Q31" s="301"/>
    </row>
    <row r="32" spans="1:17" s="20" customFormat="1" ht="15" customHeight="1" hidden="1">
      <c r="A32" s="300"/>
      <c r="B32" s="32"/>
      <c r="C32" s="217"/>
      <c r="D32" s="219"/>
      <c r="E32" s="63"/>
      <c r="F32" s="64"/>
      <c r="G32" s="65"/>
      <c r="H32" s="65"/>
      <c r="I32" s="25">
        <f t="shared" si="6"/>
        <v>0</v>
      </c>
      <c r="J32" s="71"/>
      <c r="K32" s="65"/>
      <c r="L32" s="65"/>
      <c r="M32" s="26">
        <f t="shared" si="7"/>
        <v>0</v>
      </c>
      <c r="N32" s="241">
        <f t="shared" si="8"/>
        <v>0</v>
      </c>
      <c r="O32" s="244"/>
      <c r="P32" s="242">
        <f t="shared" si="9"/>
      </c>
      <c r="Q32" s="301"/>
    </row>
    <row r="33" spans="1:17" s="20" customFormat="1" ht="15" customHeight="1" hidden="1">
      <c r="A33" s="300"/>
      <c r="B33" s="32"/>
      <c r="C33" s="217"/>
      <c r="D33" s="219"/>
      <c r="E33" s="63"/>
      <c r="F33" s="64"/>
      <c r="G33" s="65"/>
      <c r="H33" s="65"/>
      <c r="I33" s="25">
        <f t="shared" si="6"/>
        <v>0</v>
      </c>
      <c r="J33" s="71"/>
      <c r="K33" s="65"/>
      <c r="L33" s="65"/>
      <c r="M33" s="26">
        <f t="shared" si="7"/>
        <v>0</v>
      </c>
      <c r="N33" s="241">
        <f t="shared" si="8"/>
        <v>0</v>
      </c>
      <c r="O33" s="244"/>
      <c r="P33" s="242">
        <f t="shared" si="9"/>
      </c>
      <c r="Q33" s="301"/>
    </row>
    <row r="34" spans="1:18" ht="16.5" customHeight="1">
      <c r="A34" s="353"/>
      <c r="B34" s="234" t="s">
        <v>517</v>
      </c>
      <c r="C34" s="218"/>
      <c r="D34" s="264" t="s">
        <v>515</v>
      </c>
      <c r="E34" s="214">
        <v>103.4</v>
      </c>
      <c r="F34" s="64">
        <v>130</v>
      </c>
      <c r="G34" s="65">
        <v>135</v>
      </c>
      <c r="H34" s="65">
        <v>140</v>
      </c>
      <c r="I34" s="25">
        <f t="shared" si="6"/>
        <v>140</v>
      </c>
      <c r="J34" s="71">
        <v>160</v>
      </c>
      <c r="K34" s="65">
        <v>170</v>
      </c>
      <c r="L34" s="65" t="s">
        <v>592</v>
      </c>
      <c r="M34" s="26">
        <f t="shared" si="7"/>
        <v>170</v>
      </c>
      <c r="N34" s="241">
        <f t="shared" si="8"/>
        <v>310</v>
      </c>
      <c r="O34" s="245">
        <v>1</v>
      </c>
      <c r="P34" s="243">
        <f>IF(ISERROR(N34*10^(0.75194503*(LOG10(E34/175.508))^2)),"",N34*10^(0.75194503*(LOG10(E34/175.508))^2))</f>
        <v>339.6739753724335</v>
      </c>
      <c r="Q34" s="356" t="s">
        <v>220</v>
      </c>
      <c r="R34" s="221"/>
    </row>
    <row r="35" spans="1:17" s="20" customFormat="1" ht="15" customHeight="1">
      <c r="A35" s="303"/>
      <c r="B35" s="206" t="s">
        <v>537</v>
      </c>
      <c r="C35" s="215"/>
      <c r="D35" s="262" t="s">
        <v>536</v>
      </c>
      <c r="E35" s="43">
        <v>94.1</v>
      </c>
      <c r="F35" s="44">
        <v>85</v>
      </c>
      <c r="G35" s="45">
        <v>90</v>
      </c>
      <c r="H35" s="46" t="s">
        <v>204</v>
      </c>
      <c r="I35" s="25">
        <f t="shared" si="6"/>
        <v>90</v>
      </c>
      <c r="J35" s="47">
        <v>110</v>
      </c>
      <c r="K35" s="45">
        <v>115</v>
      </c>
      <c r="L35" s="45">
        <v>120</v>
      </c>
      <c r="M35" s="26">
        <f t="shared" si="7"/>
        <v>120</v>
      </c>
      <c r="N35" s="27">
        <f t="shared" si="8"/>
        <v>210</v>
      </c>
      <c r="O35" s="94">
        <v>2</v>
      </c>
      <c r="P35" s="29">
        <f>IF(ISERROR(N35*10^(0.794358141*(LOG10(E35/174.393))^2)),"",N35*10^(0.794358141*(LOG10(E35/174.393))^2))</f>
        <v>239.46799914660872</v>
      </c>
      <c r="Q35" s="352" t="s">
        <v>538</v>
      </c>
    </row>
    <row r="36" spans="1:17" s="20" customFormat="1" ht="15" customHeight="1">
      <c r="A36" s="303"/>
      <c r="B36" s="206" t="s">
        <v>596</v>
      </c>
      <c r="C36" s="215"/>
      <c r="D36" s="194" t="s">
        <v>3</v>
      </c>
      <c r="E36" s="43">
        <v>94.4</v>
      </c>
      <c r="F36" s="44">
        <v>65</v>
      </c>
      <c r="G36" s="45">
        <v>70</v>
      </c>
      <c r="H36" s="46" t="s">
        <v>195</v>
      </c>
      <c r="I36" s="25">
        <f t="shared" si="6"/>
        <v>70</v>
      </c>
      <c r="J36" s="47">
        <v>80</v>
      </c>
      <c r="K36" s="45">
        <v>86</v>
      </c>
      <c r="L36" s="45">
        <v>90</v>
      </c>
      <c r="M36" s="26">
        <f t="shared" si="7"/>
        <v>90</v>
      </c>
      <c r="N36" s="27">
        <f t="shared" si="8"/>
        <v>160</v>
      </c>
      <c r="O36" s="94">
        <v>3</v>
      </c>
      <c r="P36" s="29">
        <f>IF(ISERROR(N36*10^(0.794358141*(LOG10(E36/174.393))^2)),"",N36*10^(0.794358141*(LOG10(E36/174.393))^2))</f>
        <v>182.20540007894425</v>
      </c>
      <c r="Q36" s="352" t="s">
        <v>597</v>
      </c>
    </row>
    <row r="37" spans="1:18" ht="15" customHeight="1">
      <c r="A37" s="354"/>
      <c r="B37" s="261" t="s">
        <v>534</v>
      </c>
      <c r="C37" s="263"/>
      <c r="D37" s="251"/>
      <c r="E37" s="259"/>
      <c r="F37" s="200"/>
      <c r="G37" s="200"/>
      <c r="H37" s="200"/>
      <c r="I37" s="201"/>
      <c r="J37" s="200"/>
      <c r="K37" s="200"/>
      <c r="L37" s="200"/>
      <c r="M37" s="202"/>
      <c r="N37" s="203"/>
      <c r="O37" s="221"/>
      <c r="P37" s="204"/>
      <c r="Q37" s="355"/>
      <c r="R37" s="221"/>
    </row>
    <row r="38" spans="1:17" s="20" customFormat="1" ht="15" customHeight="1">
      <c r="A38" s="304"/>
      <c r="B38" s="240" t="s">
        <v>533</v>
      </c>
      <c r="C38" s="266"/>
      <c r="D38" s="262" t="s">
        <v>3</v>
      </c>
      <c r="E38" s="43">
        <v>114.6</v>
      </c>
      <c r="F38" s="44">
        <v>50</v>
      </c>
      <c r="G38" s="45">
        <v>55</v>
      </c>
      <c r="H38" s="46" t="s">
        <v>168</v>
      </c>
      <c r="I38" s="25">
        <f>MAX(F38:H38)</f>
        <v>55</v>
      </c>
      <c r="J38" s="47">
        <v>65</v>
      </c>
      <c r="K38" s="45">
        <v>70</v>
      </c>
      <c r="L38" s="45" t="s">
        <v>195</v>
      </c>
      <c r="M38" s="26">
        <f>MAX(J38:L38)</f>
        <v>70</v>
      </c>
      <c r="N38" s="27">
        <f>SUM(I38,M38)</f>
        <v>125</v>
      </c>
      <c r="O38" s="94">
        <v>4</v>
      </c>
      <c r="P38" s="225">
        <f>IF(ISERROR(N38*10^(0.794358141*(LOG10(E38/174.393))^2)),"",N38*10^(0.794358141*(LOG10(E38/174.393))^2))</f>
        <v>132.83790488398193</v>
      </c>
      <c r="Q38" s="306" t="s">
        <v>547</v>
      </c>
    </row>
    <row r="39" spans="1:17" s="20" customFormat="1" ht="15" customHeight="1">
      <c r="A39" s="304"/>
      <c r="B39" s="240" t="s">
        <v>555</v>
      </c>
      <c r="C39" s="267"/>
      <c r="D39" s="209" t="s">
        <v>70</v>
      </c>
      <c r="E39" s="43">
        <v>108.5</v>
      </c>
      <c r="F39" s="44">
        <v>90</v>
      </c>
      <c r="G39" s="45">
        <v>95</v>
      </c>
      <c r="H39" s="46">
        <v>100</v>
      </c>
      <c r="I39" s="25">
        <f>MAX(F39:H39)</f>
        <v>100</v>
      </c>
      <c r="J39" s="47">
        <v>110</v>
      </c>
      <c r="K39" s="45">
        <v>115</v>
      </c>
      <c r="L39" s="45">
        <v>121</v>
      </c>
      <c r="M39" s="26">
        <f>MAX(J39:L39)</f>
        <v>121</v>
      </c>
      <c r="N39" s="241">
        <f>SUM(I39,M39)</f>
        <v>221</v>
      </c>
      <c r="O39" s="244">
        <v>5</v>
      </c>
      <c r="P39" s="242">
        <f>IF(ISERROR(N39*10^(0.794358141*(LOG10(E39/174.393))^2)),"",N39*10^(0.794358141*(LOG10(E39/174.393))^2))</f>
        <v>238.85490573659905</v>
      </c>
      <c r="Q39" s="301" t="s">
        <v>72</v>
      </c>
    </row>
    <row r="40" spans="1:17" s="20" customFormat="1" ht="15" customHeight="1">
      <c r="A40" s="304"/>
      <c r="B40" s="240" t="s">
        <v>571</v>
      </c>
      <c r="C40" s="196"/>
      <c r="D40" s="262" t="s">
        <v>3</v>
      </c>
      <c r="E40" s="43">
        <v>116.4</v>
      </c>
      <c r="F40" s="44">
        <v>45</v>
      </c>
      <c r="G40" s="45">
        <v>50</v>
      </c>
      <c r="H40" s="46">
        <v>53</v>
      </c>
      <c r="I40" s="25">
        <f>MAX(F40:H40)</f>
        <v>53</v>
      </c>
      <c r="J40" s="47">
        <v>55</v>
      </c>
      <c r="K40" s="45">
        <v>60</v>
      </c>
      <c r="L40" s="45">
        <v>65</v>
      </c>
      <c r="M40" s="26">
        <f>MAX(J40:L40)</f>
        <v>65</v>
      </c>
      <c r="N40" s="27">
        <f>SUM(I40,M40)</f>
        <v>118</v>
      </c>
      <c r="O40" s="94">
        <v>2</v>
      </c>
      <c r="P40" s="29">
        <f>IF(ISERROR(N40*10^(0.794358141*(LOG10(E40/174.393))^2)),"",N40*10^(0.794358141*(LOG10(E40/174.393))^2))</f>
        <v>124.84456791371841</v>
      </c>
      <c r="Q40" s="352" t="s">
        <v>597</v>
      </c>
    </row>
    <row r="41" spans="1:17" s="20" customFormat="1" ht="15" customHeight="1">
      <c r="A41" s="304"/>
      <c r="B41" s="240" t="s">
        <v>559</v>
      </c>
      <c r="C41" s="267"/>
      <c r="D41" s="262" t="s">
        <v>558</v>
      </c>
      <c r="E41" s="43">
        <v>108.3</v>
      </c>
      <c r="F41" s="44">
        <v>110</v>
      </c>
      <c r="G41" s="45">
        <v>115</v>
      </c>
      <c r="H41" s="46" t="s">
        <v>213</v>
      </c>
      <c r="I41" s="25">
        <f>MAX(F41:H41)</f>
        <v>115</v>
      </c>
      <c r="J41" s="47">
        <v>135</v>
      </c>
      <c r="K41" s="45">
        <v>145</v>
      </c>
      <c r="L41" s="45">
        <v>152</v>
      </c>
      <c r="M41" s="26">
        <f>MAX(J41:L41)</f>
        <v>152</v>
      </c>
      <c r="N41" s="241">
        <f>SUM(I41,M41)</f>
        <v>267</v>
      </c>
      <c r="O41" s="244">
        <v>1</v>
      </c>
      <c r="P41" s="242">
        <f>IF(ISERROR(N41*10^(0.794358141*(LOG10(E41/174.393))^2)),"",N41*10^(0.794358141*(LOG10(E41/174.393))^2))</f>
        <v>288.7460351220399</v>
      </c>
      <c r="Q41" s="352" t="s">
        <v>47</v>
      </c>
    </row>
    <row r="42" spans="1:17" s="20" customFormat="1" ht="15" customHeight="1" thickBot="1">
      <c r="A42" s="307"/>
      <c r="B42" s="347" t="s">
        <v>598</v>
      </c>
      <c r="C42" s="357"/>
      <c r="D42" s="358" t="s">
        <v>558</v>
      </c>
      <c r="E42" s="311">
        <v>110</v>
      </c>
      <c r="F42" s="312">
        <v>75</v>
      </c>
      <c r="G42" s="313">
        <v>83</v>
      </c>
      <c r="H42" s="314">
        <v>88</v>
      </c>
      <c r="I42" s="315">
        <f>MAX(F42:H42)</f>
        <v>88</v>
      </c>
      <c r="J42" s="316">
        <v>95</v>
      </c>
      <c r="K42" s="313">
        <v>105</v>
      </c>
      <c r="L42" s="313">
        <v>112</v>
      </c>
      <c r="M42" s="317">
        <f>MAX(J42:L42)</f>
        <v>112</v>
      </c>
      <c r="N42" s="359">
        <f>SUM(I42,M42)</f>
        <v>200</v>
      </c>
      <c r="O42" s="360">
        <v>3</v>
      </c>
      <c r="P42" s="361">
        <f>IF(ISERROR(N42*10^(0.794358141*(LOG10(E42/174.393))^2)),"",N42*10^(0.794358141*(LOG10(E42/174.393))^2))</f>
        <v>215.20267465373496</v>
      </c>
      <c r="Q42" s="362" t="s">
        <v>47</v>
      </c>
    </row>
    <row r="43" spans="1:17" s="20" customFormat="1" ht="15" customHeight="1">
      <c r="A43" s="1"/>
      <c r="B43" s="232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ht="12.75"/>
    <row r="45" spans="1:17" s="20" customFormat="1" ht="15" customHeight="1">
      <c r="A45" s="90"/>
      <c r="B45" s="366" t="s">
        <v>601</v>
      </c>
      <c r="C45" s="366"/>
      <c r="D45" s="2"/>
      <c r="E45" s="2"/>
      <c r="F45" s="1"/>
      <c r="G45" s="1"/>
      <c r="H45" s="366" t="s">
        <v>605</v>
      </c>
      <c r="I45" s="366"/>
      <c r="J45" s="366"/>
      <c r="K45" s="366"/>
      <c r="L45" s="366"/>
      <c r="M45" s="366"/>
      <c r="N45" s="366"/>
      <c r="O45" s="1"/>
      <c r="P45" s="1"/>
      <c r="Q45" s="1"/>
    </row>
    <row r="46" spans="1:17" s="20" customFormat="1" ht="15" customHeight="1">
      <c r="A46" s="1"/>
      <c r="B46" s="96" t="s">
        <v>599</v>
      </c>
      <c r="C46" s="1"/>
      <c r="D46" s="2"/>
      <c r="E46" s="2"/>
      <c r="F46" s="1"/>
      <c r="G46" s="1"/>
      <c r="H46" s="97" t="s">
        <v>511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s="20" customFormat="1" ht="15" customHeight="1">
      <c r="A47" s="1"/>
      <c r="B47" s="96"/>
      <c r="C47" s="1"/>
      <c r="D47" s="2"/>
      <c r="E47" s="2"/>
      <c r="F47" s="1"/>
      <c r="G47" s="1"/>
      <c r="H47" s="97"/>
      <c r="I47" s="1"/>
      <c r="J47" s="1"/>
      <c r="K47" s="1"/>
      <c r="L47" s="1"/>
      <c r="M47" s="1"/>
      <c r="N47" s="1"/>
      <c r="O47" s="1"/>
      <c r="P47" s="1"/>
      <c r="Q47" s="1"/>
    </row>
    <row r="48" spans="1:17" s="20" customFormat="1" ht="15" customHeight="1">
      <c r="A48" s="1"/>
      <c r="B48" s="96" t="s">
        <v>600</v>
      </c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0" customFormat="1" ht="15" customHeight="1">
      <c r="A49" s="1"/>
      <c r="B49" s="269" t="s">
        <v>577</v>
      </c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3" ht="15" customHeight="1">
      <c r="B50" s="269" t="s">
        <v>578</v>
      </c>
      <c r="C50" s="212"/>
    </row>
    <row r="51" ht="12.75"/>
    <row r="52" ht="12.75"/>
  </sheetData>
  <sheetProtection selectLockedCells="1" selectUnlockedCells="1"/>
  <mergeCells count="22">
    <mergeCell ref="B45:C45"/>
    <mergeCell ref="H45:N45"/>
    <mergeCell ref="A5:C5"/>
    <mergeCell ref="F5:H5"/>
    <mergeCell ref="J5:K5"/>
    <mergeCell ref="L5:M5"/>
    <mergeCell ref="A6:A7"/>
    <mergeCell ref="B6:B7"/>
    <mergeCell ref="C6:C7"/>
    <mergeCell ref="D6:D7"/>
    <mergeCell ref="A1:Q1"/>
    <mergeCell ref="A2:Q2"/>
    <mergeCell ref="A4:C4"/>
    <mergeCell ref="F4:H4"/>
    <mergeCell ref="J4:L4"/>
    <mergeCell ref="O6:O7"/>
    <mergeCell ref="P6:P7"/>
    <mergeCell ref="Q6:Q7"/>
    <mergeCell ref="E6:E7"/>
    <mergeCell ref="F6:I6"/>
    <mergeCell ref="J6:M6"/>
    <mergeCell ref="N6:N7"/>
  </mergeCells>
  <conditionalFormatting sqref="J8:L14 F8:H14 F16:H42 J16:L42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U21"/>
  <sheetViews>
    <sheetView zoomScale="94" zoomScaleNormal="94" workbookViewId="0" topLeftCell="B1">
      <selection activeCell="F28" sqref="F28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4.57421875" style="1" customWidth="1"/>
    <col min="4" max="4" width="10.710937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5" width="7.00390625" style="1" customWidth="1"/>
    <col min="16" max="16" width="11.421875" style="1" customWidth="1"/>
    <col min="17" max="17" width="21.57421875" style="1" customWidth="1"/>
  </cols>
  <sheetData>
    <row r="1" spans="1:17" ht="12.75" customHeight="1">
      <c r="A1" s="381" t="s">
        <v>575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>
      <c r="U3" s="211"/>
    </row>
    <row r="4" spans="1:17" s="20" customFormat="1" ht="15" customHeight="1">
      <c r="A4" s="1"/>
      <c r="B4" s="232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0" customFormat="1" ht="15" customHeight="1">
      <c r="A5" s="90"/>
      <c r="B5" s="388" t="s">
        <v>606</v>
      </c>
      <c r="C5" s="388"/>
      <c r="D5" s="2"/>
      <c r="E5" s="2"/>
      <c r="F5" s="1"/>
      <c r="G5" s="1"/>
      <c r="H5" s="366"/>
      <c r="I5" s="366"/>
      <c r="J5" s="366"/>
      <c r="K5" s="366"/>
      <c r="L5" s="366"/>
      <c r="M5" s="366"/>
      <c r="N5" s="366"/>
      <c r="O5" s="1"/>
      <c r="P5" s="1"/>
      <c r="Q5" s="1"/>
    </row>
    <row r="6" spans="1:17" s="20" customFormat="1" ht="15" customHeight="1">
      <c r="A6" s="90"/>
      <c r="B6" s="270"/>
      <c r="C6" s="270"/>
      <c r="D6" s="2"/>
      <c r="E6" s="2"/>
      <c r="F6" s="1"/>
      <c r="G6" s="1"/>
      <c r="H6" s="268"/>
      <c r="I6" s="268"/>
      <c r="J6" s="268"/>
      <c r="K6" s="268"/>
      <c r="L6" s="268"/>
      <c r="M6" s="268"/>
      <c r="N6" s="268"/>
      <c r="O6" s="1"/>
      <c r="P6" s="1"/>
      <c r="Q6" s="1"/>
    </row>
    <row r="7" spans="1:18" ht="17.25" customHeight="1">
      <c r="A7" s="222"/>
      <c r="B7" s="234" t="s">
        <v>517</v>
      </c>
      <c r="C7" s="218"/>
      <c r="D7" s="264" t="s">
        <v>515</v>
      </c>
      <c r="E7" s="214">
        <v>103.4</v>
      </c>
      <c r="F7" s="64">
        <v>130</v>
      </c>
      <c r="G7" s="65">
        <v>135</v>
      </c>
      <c r="H7" s="65">
        <v>140</v>
      </c>
      <c r="I7" s="25">
        <f aca="true" t="shared" si="0" ref="I7:I21">MAX(F7:H7)</f>
        <v>140</v>
      </c>
      <c r="J7" s="71">
        <v>160</v>
      </c>
      <c r="K7" s="65">
        <v>170</v>
      </c>
      <c r="L7" s="65" t="s">
        <v>592</v>
      </c>
      <c r="M7" s="26">
        <f aca="true" t="shared" si="1" ref="M7:M21">MAX(J7:L7)</f>
        <v>170</v>
      </c>
      <c r="N7" s="241">
        <f>SUM(I7,M7)</f>
        <v>310</v>
      </c>
      <c r="O7" s="245">
        <v>1</v>
      </c>
      <c r="P7" s="243">
        <f>IF(ISERROR(N7*10^(0.75194503*(LOG10(E7/175.508))^2)),"",N7*10^(0.75194503*(LOG10(E7/175.508))^2))</f>
        <v>339.6739753724335</v>
      </c>
      <c r="Q7" s="220" t="s">
        <v>220</v>
      </c>
      <c r="R7" s="221"/>
    </row>
    <row r="8" spans="1:17" s="20" customFormat="1" ht="15" customHeight="1">
      <c r="A8" s="198"/>
      <c r="B8" s="213" t="s">
        <v>556</v>
      </c>
      <c r="C8" s="205"/>
      <c r="D8" s="264" t="s">
        <v>3</v>
      </c>
      <c r="E8" s="63">
        <v>74.4</v>
      </c>
      <c r="F8" s="64">
        <v>115</v>
      </c>
      <c r="G8" s="65" t="s">
        <v>213</v>
      </c>
      <c r="H8" s="65">
        <v>120</v>
      </c>
      <c r="I8" s="25">
        <f t="shared" si="0"/>
        <v>120</v>
      </c>
      <c r="J8" s="71">
        <v>140</v>
      </c>
      <c r="K8" s="65">
        <v>144</v>
      </c>
      <c r="L8" s="65" t="s">
        <v>595</v>
      </c>
      <c r="M8" s="26">
        <f t="shared" si="1"/>
        <v>144</v>
      </c>
      <c r="N8" s="27">
        <f aca="true" t="shared" si="2" ref="N8:N13">SUM(I8,M8)</f>
        <v>264</v>
      </c>
      <c r="O8" s="94">
        <v>2</v>
      </c>
      <c r="P8" s="29">
        <f>IF(ISERROR(N8*10^(0.794358141*(LOG10(E8/174.393))^2)),"",N8*10^(0.794358141*(LOG10(E8/174.393))^2))</f>
        <v>339.09841523148157</v>
      </c>
      <c r="Q8" s="66" t="s">
        <v>607</v>
      </c>
    </row>
    <row r="9" spans="1:18" ht="15" customHeight="1">
      <c r="A9" s="222"/>
      <c r="B9" s="234" t="s">
        <v>513</v>
      </c>
      <c r="C9" s="218"/>
      <c r="D9" s="264" t="s">
        <v>515</v>
      </c>
      <c r="E9" s="214">
        <v>92</v>
      </c>
      <c r="F9" s="64">
        <v>115</v>
      </c>
      <c r="G9" s="65">
        <v>120</v>
      </c>
      <c r="H9" s="65" t="s">
        <v>454</v>
      </c>
      <c r="I9" s="25">
        <f t="shared" si="0"/>
        <v>120</v>
      </c>
      <c r="J9" s="71">
        <v>145</v>
      </c>
      <c r="K9" s="65" t="s">
        <v>603</v>
      </c>
      <c r="L9" s="65">
        <v>153</v>
      </c>
      <c r="M9" s="26">
        <f t="shared" si="1"/>
        <v>153</v>
      </c>
      <c r="N9" s="27">
        <f t="shared" si="2"/>
        <v>273</v>
      </c>
      <c r="O9" s="245">
        <v>3</v>
      </c>
      <c r="P9" s="243">
        <f>IF(ISERROR(N9*10^(0.75194503*(LOG10(E9/175.508))^2)),"",N9*10^(0.75194503*(LOG10(E9/175.508))^2))</f>
        <v>312.84535025362374</v>
      </c>
      <c r="Q9" s="66" t="s">
        <v>139</v>
      </c>
      <c r="R9" s="221"/>
    </row>
    <row r="10" spans="1:17" s="20" customFormat="1" ht="15" customHeight="1">
      <c r="A10" s="125"/>
      <c r="B10" s="240" t="s">
        <v>559</v>
      </c>
      <c r="C10" s="267"/>
      <c r="D10" s="262" t="s">
        <v>558</v>
      </c>
      <c r="E10" s="43">
        <v>108.3</v>
      </c>
      <c r="F10" s="44">
        <v>110</v>
      </c>
      <c r="G10" s="45">
        <v>115</v>
      </c>
      <c r="H10" s="46" t="s">
        <v>213</v>
      </c>
      <c r="I10" s="25">
        <f t="shared" si="0"/>
        <v>115</v>
      </c>
      <c r="J10" s="47">
        <v>135</v>
      </c>
      <c r="K10" s="45">
        <v>145</v>
      </c>
      <c r="L10" s="45">
        <v>152</v>
      </c>
      <c r="M10" s="26">
        <f t="shared" si="1"/>
        <v>152</v>
      </c>
      <c r="N10" s="241">
        <f>SUM(I10,M10)</f>
        <v>267</v>
      </c>
      <c r="O10" s="244">
        <v>4</v>
      </c>
      <c r="P10" s="242">
        <f aca="true" t="shared" si="3" ref="P10:P21">IF(ISERROR(N10*10^(0.794358141*(LOG10(E10/174.393))^2)),"",N10*10^(0.794358141*(LOG10(E10/174.393))^2))</f>
        <v>288.7460351220399</v>
      </c>
      <c r="Q10" s="40" t="s">
        <v>47</v>
      </c>
    </row>
    <row r="11" spans="1:17" s="20" customFormat="1" ht="15" customHeight="1">
      <c r="A11" s="125"/>
      <c r="B11" s="240" t="s">
        <v>549</v>
      </c>
      <c r="C11" s="196"/>
      <c r="D11" s="24" t="s">
        <v>542</v>
      </c>
      <c r="E11" s="43">
        <v>83.9</v>
      </c>
      <c r="F11" s="44">
        <v>98</v>
      </c>
      <c r="G11" s="45">
        <v>101</v>
      </c>
      <c r="H11" s="46" t="s">
        <v>591</v>
      </c>
      <c r="I11" s="25">
        <f t="shared" si="0"/>
        <v>101</v>
      </c>
      <c r="J11" s="47">
        <v>125</v>
      </c>
      <c r="K11" s="45" t="s">
        <v>594</v>
      </c>
      <c r="L11" s="45" t="s">
        <v>594</v>
      </c>
      <c r="M11" s="26">
        <f t="shared" si="1"/>
        <v>125</v>
      </c>
      <c r="N11" s="27">
        <f t="shared" si="2"/>
        <v>226</v>
      </c>
      <c r="O11" s="94">
        <v>5</v>
      </c>
      <c r="P11" s="29">
        <f t="shared" si="3"/>
        <v>271.8438328856458</v>
      </c>
      <c r="Q11" s="66" t="s">
        <v>545</v>
      </c>
    </row>
    <row r="12" spans="1:17" s="20" customFormat="1" ht="15" customHeight="1">
      <c r="A12" s="125"/>
      <c r="B12" s="228" t="s">
        <v>535</v>
      </c>
      <c r="C12" s="196"/>
      <c r="D12" s="230" t="s">
        <v>536</v>
      </c>
      <c r="E12" s="63">
        <v>76.3</v>
      </c>
      <c r="F12" s="64">
        <v>85</v>
      </c>
      <c r="G12" s="65">
        <v>90</v>
      </c>
      <c r="H12" s="65">
        <v>96</v>
      </c>
      <c r="I12" s="25">
        <f t="shared" si="0"/>
        <v>96</v>
      </c>
      <c r="J12" s="71">
        <v>110</v>
      </c>
      <c r="K12" s="65" t="s">
        <v>593</v>
      </c>
      <c r="L12" s="65">
        <v>115</v>
      </c>
      <c r="M12" s="26">
        <f t="shared" si="1"/>
        <v>115</v>
      </c>
      <c r="N12" s="27">
        <f t="shared" si="2"/>
        <v>211</v>
      </c>
      <c r="O12" s="94">
        <v>6</v>
      </c>
      <c r="P12" s="29">
        <f t="shared" si="3"/>
        <v>267.093118971096</v>
      </c>
      <c r="Q12" s="240" t="s">
        <v>539</v>
      </c>
    </row>
    <row r="13" spans="1:17" s="20" customFormat="1" ht="15" customHeight="1">
      <c r="A13" s="198"/>
      <c r="B13" s="206" t="s">
        <v>566</v>
      </c>
      <c r="C13" s="215"/>
      <c r="D13" s="194" t="s">
        <v>3</v>
      </c>
      <c r="E13" s="43">
        <v>88.9</v>
      </c>
      <c r="F13" s="44">
        <v>90</v>
      </c>
      <c r="G13" s="45">
        <v>95</v>
      </c>
      <c r="H13" s="46">
        <v>100</v>
      </c>
      <c r="I13" s="25">
        <f t="shared" si="0"/>
        <v>100</v>
      </c>
      <c r="J13" s="47">
        <v>120</v>
      </c>
      <c r="K13" s="45">
        <v>125</v>
      </c>
      <c r="L13" s="45" t="s">
        <v>602</v>
      </c>
      <c r="M13" s="26">
        <f t="shared" si="1"/>
        <v>125</v>
      </c>
      <c r="N13" s="27">
        <f t="shared" si="2"/>
        <v>225</v>
      </c>
      <c r="O13" s="94">
        <v>7</v>
      </c>
      <c r="P13" s="29">
        <f t="shared" si="3"/>
        <v>263.15037014563984</v>
      </c>
      <c r="Q13" s="40" t="s">
        <v>597</v>
      </c>
    </row>
    <row r="14" spans="1:17" s="20" customFormat="1" ht="15" customHeight="1">
      <c r="A14" s="197"/>
      <c r="B14" s="195" t="s">
        <v>565</v>
      </c>
      <c r="C14" s="196"/>
      <c r="D14" s="262" t="s">
        <v>526</v>
      </c>
      <c r="E14" s="63">
        <v>65.6</v>
      </c>
      <c r="F14" s="64">
        <v>78</v>
      </c>
      <c r="G14" s="65">
        <v>82</v>
      </c>
      <c r="H14" s="65">
        <v>84</v>
      </c>
      <c r="I14" s="25">
        <f t="shared" si="0"/>
        <v>84</v>
      </c>
      <c r="J14" s="71">
        <v>90</v>
      </c>
      <c r="K14" s="65">
        <v>95</v>
      </c>
      <c r="L14" s="65">
        <v>100</v>
      </c>
      <c r="M14" s="26">
        <f t="shared" si="1"/>
        <v>100</v>
      </c>
      <c r="N14" s="27">
        <f aca="true" t="shared" si="4" ref="N14:N21">SUM(I14,M14)</f>
        <v>184</v>
      </c>
      <c r="O14" s="94">
        <v>8</v>
      </c>
      <c r="P14" s="29">
        <f t="shared" si="3"/>
        <v>255.8855804985379</v>
      </c>
      <c r="Q14" s="66" t="s">
        <v>573</v>
      </c>
    </row>
    <row r="15" spans="1:17" s="20" customFormat="1" ht="15" customHeight="1">
      <c r="A15" s="198"/>
      <c r="B15" s="246" t="s">
        <v>510</v>
      </c>
      <c r="C15" s="210"/>
      <c r="D15" s="264" t="s">
        <v>515</v>
      </c>
      <c r="E15" s="63">
        <v>68.4</v>
      </c>
      <c r="F15" s="64">
        <v>75</v>
      </c>
      <c r="G15" s="65">
        <v>82</v>
      </c>
      <c r="H15" s="65">
        <v>85</v>
      </c>
      <c r="I15" s="25">
        <f t="shared" si="0"/>
        <v>85</v>
      </c>
      <c r="J15" s="71">
        <v>95</v>
      </c>
      <c r="K15" s="65">
        <v>100</v>
      </c>
      <c r="L15" s="65" t="s">
        <v>217</v>
      </c>
      <c r="M15" s="26">
        <f t="shared" si="1"/>
        <v>100</v>
      </c>
      <c r="N15" s="27">
        <f t="shared" si="4"/>
        <v>185</v>
      </c>
      <c r="O15" s="94">
        <v>9</v>
      </c>
      <c r="P15" s="29">
        <f t="shared" si="3"/>
        <v>250.2740285487028</v>
      </c>
      <c r="Q15" s="66" t="s">
        <v>139</v>
      </c>
    </row>
    <row r="16" spans="1:17" s="20" customFormat="1" ht="15" customHeight="1">
      <c r="A16" s="198"/>
      <c r="B16" s="206" t="s">
        <v>537</v>
      </c>
      <c r="C16" s="215"/>
      <c r="D16" s="262" t="s">
        <v>536</v>
      </c>
      <c r="E16" s="43">
        <v>94.1</v>
      </c>
      <c r="F16" s="44">
        <v>85</v>
      </c>
      <c r="G16" s="45">
        <v>90</v>
      </c>
      <c r="H16" s="46" t="s">
        <v>204</v>
      </c>
      <c r="I16" s="25">
        <f t="shared" si="0"/>
        <v>90</v>
      </c>
      <c r="J16" s="47">
        <v>110</v>
      </c>
      <c r="K16" s="45">
        <v>115</v>
      </c>
      <c r="L16" s="45">
        <v>120</v>
      </c>
      <c r="M16" s="26">
        <f t="shared" si="1"/>
        <v>120</v>
      </c>
      <c r="N16" s="27">
        <f t="shared" si="4"/>
        <v>210</v>
      </c>
      <c r="O16" s="94">
        <v>10</v>
      </c>
      <c r="P16" s="29">
        <f t="shared" si="3"/>
        <v>239.46799914660872</v>
      </c>
      <c r="Q16" s="40" t="s">
        <v>538</v>
      </c>
    </row>
    <row r="17" spans="1:17" s="20" customFormat="1" ht="15" customHeight="1">
      <c r="A17" s="198"/>
      <c r="B17" s="213" t="s">
        <v>554</v>
      </c>
      <c r="C17" s="205"/>
      <c r="D17" s="209" t="s">
        <v>70</v>
      </c>
      <c r="E17" s="63">
        <v>89.3</v>
      </c>
      <c r="F17" s="64">
        <v>90</v>
      </c>
      <c r="G17" s="65" t="s">
        <v>204</v>
      </c>
      <c r="H17" s="65" t="s">
        <v>204</v>
      </c>
      <c r="I17" s="25">
        <f t="shared" si="0"/>
        <v>90</v>
      </c>
      <c r="J17" s="71">
        <v>110</v>
      </c>
      <c r="K17" s="65">
        <v>115</v>
      </c>
      <c r="L17" s="65" t="s">
        <v>213</v>
      </c>
      <c r="M17" s="26">
        <f t="shared" si="1"/>
        <v>115</v>
      </c>
      <c r="N17" s="27">
        <f t="shared" si="4"/>
        <v>205</v>
      </c>
      <c r="O17" s="94">
        <v>11</v>
      </c>
      <c r="P17" s="29">
        <f t="shared" si="3"/>
        <v>239.26100897157156</v>
      </c>
      <c r="Q17" s="66" t="s">
        <v>72</v>
      </c>
    </row>
    <row r="18" spans="1:17" s="20" customFormat="1" ht="15" customHeight="1">
      <c r="A18" s="125"/>
      <c r="B18" s="240" t="s">
        <v>555</v>
      </c>
      <c r="C18" s="267"/>
      <c r="D18" s="209" t="s">
        <v>70</v>
      </c>
      <c r="E18" s="43">
        <v>108.5</v>
      </c>
      <c r="F18" s="44">
        <v>90</v>
      </c>
      <c r="G18" s="45">
        <v>95</v>
      </c>
      <c r="H18" s="46">
        <v>100</v>
      </c>
      <c r="I18" s="25">
        <f t="shared" si="0"/>
        <v>100</v>
      </c>
      <c r="J18" s="47">
        <v>110</v>
      </c>
      <c r="K18" s="45">
        <v>115</v>
      </c>
      <c r="L18" s="45">
        <v>121</v>
      </c>
      <c r="M18" s="26">
        <f t="shared" si="1"/>
        <v>121</v>
      </c>
      <c r="N18" s="241">
        <f t="shared" si="4"/>
        <v>221</v>
      </c>
      <c r="O18" s="244">
        <v>12</v>
      </c>
      <c r="P18" s="242">
        <f t="shared" si="3"/>
        <v>238.85490573659905</v>
      </c>
      <c r="Q18" s="66" t="s">
        <v>72</v>
      </c>
    </row>
    <row r="19" spans="1:17" s="20" customFormat="1" ht="15" customHeight="1">
      <c r="A19" s="198"/>
      <c r="B19" s="213" t="s">
        <v>553</v>
      </c>
      <c r="C19" s="205"/>
      <c r="D19" s="209" t="s">
        <v>70</v>
      </c>
      <c r="E19" s="63">
        <v>73.3</v>
      </c>
      <c r="F19" s="64">
        <v>70</v>
      </c>
      <c r="G19" s="65" t="s">
        <v>477</v>
      </c>
      <c r="H19" s="65">
        <v>80</v>
      </c>
      <c r="I19" s="25">
        <f t="shared" si="0"/>
        <v>80</v>
      </c>
      <c r="J19" s="71">
        <v>90</v>
      </c>
      <c r="K19" s="65">
        <v>100</v>
      </c>
      <c r="L19" s="65" t="s">
        <v>592</v>
      </c>
      <c r="M19" s="26">
        <f t="shared" si="1"/>
        <v>100</v>
      </c>
      <c r="N19" s="27">
        <f t="shared" si="4"/>
        <v>180</v>
      </c>
      <c r="O19" s="94">
        <v>13</v>
      </c>
      <c r="P19" s="29">
        <f t="shared" si="3"/>
        <v>233.25434707468972</v>
      </c>
      <c r="Q19" s="66" t="s">
        <v>72</v>
      </c>
    </row>
    <row r="20" spans="1:17" s="20" customFormat="1" ht="14.25" customHeight="1">
      <c r="A20" s="125"/>
      <c r="B20" s="192" t="s">
        <v>564</v>
      </c>
      <c r="C20" s="193"/>
      <c r="D20" s="24" t="s">
        <v>542</v>
      </c>
      <c r="E20" s="63">
        <v>55.45</v>
      </c>
      <c r="F20" s="64">
        <v>64</v>
      </c>
      <c r="G20" s="65" t="s">
        <v>203</v>
      </c>
      <c r="H20" s="65" t="s">
        <v>203</v>
      </c>
      <c r="I20" s="25">
        <f t="shared" si="0"/>
        <v>64</v>
      </c>
      <c r="J20" s="71">
        <v>81</v>
      </c>
      <c r="K20" s="65">
        <v>83</v>
      </c>
      <c r="L20" s="65" t="s">
        <v>198</v>
      </c>
      <c r="M20" s="26">
        <f t="shared" si="1"/>
        <v>83</v>
      </c>
      <c r="N20" s="27">
        <f t="shared" si="4"/>
        <v>147</v>
      </c>
      <c r="O20" s="94">
        <v>14</v>
      </c>
      <c r="P20" s="29">
        <f t="shared" si="3"/>
        <v>231.2207071913007</v>
      </c>
      <c r="Q20" s="66" t="s">
        <v>545</v>
      </c>
    </row>
    <row r="21" spans="1:17" s="20" customFormat="1" ht="15" customHeight="1">
      <c r="A21" s="125"/>
      <c r="B21" s="192" t="s">
        <v>550</v>
      </c>
      <c r="C21" s="193"/>
      <c r="D21" s="265" t="s">
        <v>70</v>
      </c>
      <c r="E21" s="63">
        <v>54.5</v>
      </c>
      <c r="F21" s="64">
        <v>66</v>
      </c>
      <c r="G21" s="65">
        <v>68</v>
      </c>
      <c r="H21" s="65" t="s">
        <v>592</v>
      </c>
      <c r="I21" s="25">
        <f t="shared" si="0"/>
        <v>68</v>
      </c>
      <c r="J21" s="71">
        <v>72</v>
      </c>
      <c r="K21" s="65">
        <v>76</v>
      </c>
      <c r="L21" s="65" t="s">
        <v>592</v>
      </c>
      <c r="M21" s="26">
        <f t="shared" si="1"/>
        <v>76</v>
      </c>
      <c r="N21" s="27">
        <f t="shared" si="4"/>
        <v>144</v>
      </c>
      <c r="O21" s="94">
        <v>15</v>
      </c>
      <c r="P21" s="29">
        <f t="shared" si="3"/>
        <v>229.64131926845363</v>
      </c>
      <c r="Q21" s="66" t="s">
        <v>72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sheetProtection selectLockedCells="1" selectUnlockedCells="1"/>
  <mergeCells count="4">
    <mergeCell ref="B5:C5"/>
    <mergeCell ref="H5:N5"/>
    <mergeCell ref="A1:Q1"/>
    <mergeCell ref="A2:Q2"/>
  </mergeCells>
  <conditionalFormatting sqref="F7:H21 J7:L21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A1:S3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100" t="s">
        <v>221</v>
      </c>
      <c r="Q4" s="9"/>
    </row>
    <row r="5" spans="1:19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>
      <c r="A8" s="53"/>
      <c r="B8" s="16" t="s">
        <v>222</v>
      </c>
      <c r="C8" s="61"/>
      <c r="D8" s="62"/>
      <c r="E8" s="63"/>
      <c r="F8" s="64"/>
      <c r="G8" s="65"/>
      <c r="H8" s="65"/>
      <c r="I8" s="25"/>
      <c r="J8" s="64"/>
      <c r="K8" s="65"/>
      <c r="L8" s="65"/>
      <c r="M8" s="26"/>
      <c r="N8" s="27"/>
      <c r="O8" s="58"/>
      <c r="P8" s="29">
        <f>IF(ISERROR(N8*10^(0.794358141*(LOG10(E8/174.393))^2)),"",N8*10^(0.794358141*(LOG10(E8/174.393))^2))</f>
      </c>
      <c r="Q8" s="66"/>
    </row>
    <row r="9" spans="1:17" s="20" customFormat="1" ht="15" customHeight="1" hidden="1">
      <c r="A9" s="53">
        <v>1</v>
      </c>
      <c r="B9" s="60" t="s">
        <v>223</v>
      </c>
      <c r="C9" s="67" t="s">
        <v>224</v>
      </c>
      <c r="D9" s="68" t="s">
        <v>75</v>
      </c>
      <c r="E9" s="69">
        <v>89.3</v>
      </c>
      <c r="F9" s="64">
        <v>105</v>
      </c>
      <c r="G9" s="65">
        <v>115</v>
      </c>
      <c r="H9" s="70" t="s">
        <v>213</v>
      </c>
      <c r="I9" s="25">
        <f>MAX(F9:H9)</f>
        <v>115</v>
      </c>
      <c r="J9" s="71">
        <v>125</v>
      </c>
      <c r="K9" s="65">
        <v>135</v>
      </c>
      <c r="L9" s="65" t="s">
        <v>219</v>
      </c>
      <c r="M9" s="26">
        <f>MAX(J9:L9)</f>
        <v>135</v>
      </c>
      <c r="N9" s="27">
        <f>SUM(I9,M9)</f>
        <v>250</v>
      </c>
      <c r="O9" s="95">
        <v>7</v>
      </c>
      <c r="P9" s="29">
        <f>IF(ISERROR(N9*10^(0.794358141*(LOG10(E9/174.393))^2)),"",N9*10^(0.794358141*(LOG10(E9/174.393))^2))</f>
        <v>291.78171825801405</v>
      </c>
      <c r="Q9" s="66" t="s">
        <v>78</v>
      </c>
    </row>
    <row r="10" spans="1:17" s="20" customFormat="1" ht="15" customHeight="1" hidden="1">
      <c r="A10" s="53">
        <v>2</v>
      </c>
      <c r="B10" s="72" t="s">
        <v>225</v>
      </c>
      <c r="C10" s="73" t="s">
        <v>226</v>
      </c>
      <c r="D10" s="74" t="s">
        <v>75</v>
      </c>
      <c r="E10" s="75">
        <v>85.1</v>
      </c>
      <c r="F10" s="76">
        <v>90</v>
      </c>
      <c r="G10" s="77">
        <v>96</v>
      </c>
      <c r="H10" s="37">
        <v>102</v>
      </c>
      <c r="I10" s="25">
        <f>MAX(F10:H10)</f>
        <v>102</v>
      </c>
      <c r="J10" s="38">
        <v>110</v>
      </c>
      <c r="K10" s="37">
        <v>116</v>
      </c>
      <c r="L10" s="37" t="s">
        <v>213</v>
      </c>
      <c r="M10" s="26">
        <f>MAX(J10:L10)</f>
        <v>116</v>
      </c>
      <c r="N10" s="27">
        <f>SUM(I10,M10)</f>
        <v>218</v>
      </c>
      <c r="O10" s="95">
        <v>6</v>
      </c>
      <c r="P10" s="29">
        <f>IF(ISERROR(N10*10^(0.794358141*(LOG10(E10/174.393))^2)),"",N10*10^(0.794358141*(LOG10(E10/174.393))^2))</f>
        <v>260.36589421778956</v>
      </c>
      <c r="Q10" s="66" t="s">
        <v>78</v>
      </c>
    </row>
    <row r="11" spans="1:17" s="20" customFormat="1" ht="15" customHeight="1" hidden="1">
      <c r="A11" s="53">
        <v>3</v>
      </c>
      <c r="B11" s="78" t="s">
        <v>227</v>
      </c>
      <c r="C11" s="79" t="s">
        <v>228</v>
      </c>
      <c r="D11" s="74" t="s">
        <v>214</v>
      </c>
      <c r="E11" s="80">
        <v>93</v>
      </c>
      <c r="F11" s="76">
        <v>75</v>
      </c>
      <c r="G11" s="77">
        <v>80</v>
      </c>
      <c r="H11" s="37" t="s">
        <v>104</v>
      </c>
      <c r="I11" s="25">
        <f>MAX(F11:H11)</f>
        <v>80</v>
      </c>
      <c r="J11" s="81">
        <v>95</v>
      </c>
      <c r="K11" s="81">
        <v>100</v>
      </c>
      <c r="L11" s="81" t="s">
        <v>128</v>
      </c>
      <c r="M11" s="26">
        <f>MAX(J11:L11)</f>
        <v>100</v>
      </c>
      <c r="N11" s="27">
        <f>SUM(I11,M11)</f>
        <v>180</v>
      </c>
      <c r="O11" s="95">
        <v>5</v>
      </c>
      <c r="P11" s="29">
        <f>IF(ISERROR(N11*10^(0.794358141*(LOG10(E11/174.393))^2)),"",N11*10^(0.794358141*(LOG10(E11/174.393))^2))</f>
        <v>206.29809575637697</v>
      </c>
      <c r="Q11" s="66" t="s">
        <v>229</v>
      </c>
    </row>
    <row r="12" spans="1:17" s="20" customFormat="1" ht="15" customHeight="1" hidden="1">
      <c r="A12" s="53">
        <v>4</v>
      </c>
      <c r="B12" s="82" t="s">
        <v>230</v>
      </c>
      <c r="C12" s="79" t="s">
        <v>231</v>
      </c>
      <c r="D12" s="68" t="s">
        <v>232</v>
      </c>
      <c r="E12" s="63">
        <v>87.2</v>
      </c>
      <c r="F12" s="64">
        <v>70</v>
      </c>
      <c r="G12" s="65">
        <v>75</v>
      </c>
      <c r="H12" s="65" t="s">
        <v>208</v>
      </c>
      <c r="I12" s="25">
        <f>MAX(F12:H12)</f>
        <v>75</v>
      </c>
      <c r="J12" s="65">
        <v>90</v>
      </c>
      <c r="K12" s="65">
        <v>95</v>
      </c>
      <c r="L12" s="65" t="s">
        <v>233</v>
      </c>
      <c r="M12" s="26">
        <f>MAX(J12:L12)</f>
        <v>95</v>
      </c>
      <c r="N12" s="27">
        <f>SUM(I12,M12)</f>
        <v>170</v>
      </c>
      <c r="O12" s="95">
        <v>4</v>
      </c>
      <c r="P12" s="29">
        <f>IF(ISERROR(N12*10^(0.794358141*(LOG10(E12/174.393))^2)),"",N12*10^(0.794358141*(LOG10(E12/174.393))^2))</f>
        <v>200.64325813511786</v>
      </c>
      <c r="Q12" s="83" t="s">
        <v>200</v>
      </c>
    </row>
    <row r="13" spans="1:17" s="20" customFormat="1" ht="15" customHeight="1" hidden="1">
      <c r="A13" s="31">
        <v>5</v>
      </c>
      <c r="B13" s="82" t="s">
        <v>234</v>
      </c>
      <c r="C13" s="51" t="s">
        <v>235</v>
      </c>
      <c r="D13" s="52" t="s">
        <v>45</v>
      </c>
      <c r="E13" s="43">
        <v>87.6</v>
      </c>
      <c r="F13" s="44">
        <v>40</v>
      </c>
      <c r="G13" s="45">
        <v>43</v>
      </c>
      <c r="H13" s="46">
        <v>45</v>
      </c>
      <c r="I13" s="25">
        <v>45</v>
      </c>
      <c r="J13" s="47">
        <v>60</v>
      </c>
      <c r="K13" s="45">
        <v>62</v>
      </c>
      <c r="L13" s="45">
        <v>65</v>
      </c>
      <c r="M13" s="26">
        <v>65</v>
      </c>
      <c r="N13" s="27">
        <v>110</v>
      </c>
      <c r="O13" s="94">
        <v>3</v>
      </c>
      <c r="P13" s="29">
        <v>129.54508675094135</v>
      </c>
      <c r="Q13" s="40" t="s">
        <v>47</v>
      </c>
    </row>
    <row r="14" spans="1:17" s="20" customFormat="1" ht="15" customHeight="1" hidden="1">
      <c r="A14" s="107">
        <v>6</v>
      </c>
      <c r="B14" s="132" t="s">
        <v>236</v>
      </c>
      <c r="C14" s="109" t="s">
        <v>237</v>
      </c>
      <c r="D14" s="133" t="s">
        <v>82</v>
      </c>
      <c r="E14" s="111"/>
      <c r="F14" s="112"/>
      <c r="G14" s="113"/>
      <c r="H14" s="113"/>
      <c r="I14" s="115"/>
      <c r="J14" s="134"/>
      <c r="K14" s="113"/>
      <c r="L14" s="113"/>
      <c r="M14" s="116"/>
      <c r="N14" s="117"/>
      <c r="O14" s="118">
        <v>1</v>
      </c>
      <c r="P14" s="119"/>
      <c r="Q14" s="120" t="s">
        <v>84</v>
      </c>
    </row>
    <row r="15" spans="1:17" s="20" customFormat="1" ht="15" customHeight="1" hidden="1">
      <c r="A15" s="107">
        <v>7</v>
      </c>
      <c r="B15" s="132" t="s">
        <v>238</v>
      </c>
      <c r="C15" s="135" t="s">
        <v>239</v>
      </c>
      <c r="D15" s="133" t="s">
        <v>240</v>
      </c>
      <c r="E15" s="111"/>
      <c r="F15" s="112"/>
      <c r="G15" s="113"/>
      <c r="H15" s="113"/>
      <c r="I15" s="115"/>
      <c r="J15" s="112"/>
      <c r="K15" s="113"/>
      <c r="L15" s="113"/>
      <c r="M15" s="116"/>
      <c r="N15" s="117"/>
      <c r="O15" s="118">
        <v>1</v>
      </c>
      <c r="P15" s="119"/>
      <c r="Q15" s="120" t="s">
        <v>155</v>
      </c>
    </row>
    <row r="16" spans="1:17" s="20" customFormat="1" ht="15" customHeight="1">
      <c r="A16" s="18"/>
      <c r="B16" s="136" t="s">
        <v>241</v>
      </c>
      <c r="C16" s="21"/>
      <c r="D16" s="22"/>
      <c r="E16" s="23"/>
      <c r="F16" s="24"/>
      <c r="G16" s="22"/>
      <c r="H16" s="22"/>
      <c r="I16" s="25"/>
      <c r="J16" s="24"/>
      <c r="K16" s="22"/>
      <c r="L16" s="22"/>
      <c r="M16" s="26"/>
      <c r="N16" s="27"/>
      <c r="O16" s="28"/>
      <c r="P16" s="29"/>
      <c r="Q16" s="30"/>
    </row>
    <row r="17" spans="1:17" s="20" customFormat="1" ht="15" customHeight="1">
      <c r="A17" s="31">
        <v>1</v>
      </c>
      <c r="B17" s="32" t="s">
        <v>242</v>
      </c>
      <c r="C17" s="33" t="s">
        <v>243</v>
      </c>
      <c r="D17" s="34" t="s">
        <v>27</v>
      </c>
      <c r="E17" s="35">
        <v>112.45</v>
      </c>
      <c r="F17" s="36">
        <v>110</v>
      </c>
      <c r="G17" s="37">
        <v>117</v>
      </c>
      <c r="H17" s="37" t="s">
        <v>244</v>
      </c>
      <c r="I17" s="25">
        <f aca="true" t="shared" si="0" ref="I17:I22">MAX(F17:H17)</f>
        <v>117</v>
      </c>
      <c r="J17" s="38">
        <v>130</v>
      </c>
      <c r="K17" s="37" t="s">
        <v>128</v>
      </c>
      <c r="L17" s="37" t="s">
        <v>128</v>
      </c>
      <c r="M17" s="26">
        <f aca="true" t="shared" si="1" ref="M17:M22">MAX(J17:L17)</f>
        <v>130</v>
      </c>
      <c r="N17" s="27">
        <f aca="true" t="shared" si="2" ref="N17:N22">SUM(I17,M17)</f>
        <v>247</v>
      </c>
      <c r="O17" s="94">
        <v>7</v>
      </c>
      <c r="P17" s="29">
        <f aca="true" t="shared" si="3" ref="P17:P22">IF(ISERROR(N17*10^(0.794358141*(LOG10(E17/174.393))^2)),"",N17*10^(0.794358141*(LOG10(E17/174.393))^2))</f>
        <v>263.96446976707443</v>
      </c>
      <c r="Q17" s="40" t="s">
        <v>139</v>
      </c>
    </row>
    <row r="18" spans="1:17" s="20" customFormat="1" ht="15" customHeight="1">
      <c r="A18" s="31">
        <v>2</v>
      </c>
      <c r="B18" s="32" t="s">
        <v>245</v>
      </c>
      <c r="C18" s="41" t="s">
        <v>246</v>
      </c>
      <c r="D18" s="42" t="s">
        <v>214</v>
      </c>
      <c r="E18" s="43">
        <v>131.6</v>
      </c>
      <c r="F18" s="44">
        <v>75</v>
      </c>
      <c r="G18" s="45">
        <v>80</v>
      </c>
      <c r="H18" s="46">
        <v>85</v>
      </c>
      <c r="I18" s="25">
        <f t="shared" si="0"/>
        <v>85</v>
      </c>
      <c r="J18" s="47">
        <v>95</v>
      </c>
      <c r="K18" s="45">
        <v>102</v>
      </c>
      <c r="L18" s="45">
        <v>106</v>
      </c>
      <c r="M18" s="26">
        <f t="shared" si="1"/>
        <v>106</v>
      </c>
      <c r="N18" s="27">
        <f t="shared" si="2"/>
        <v>191</v>
      </c>
      <c r="O18" s="94">
        <v>6</v>
      </c>
      <c r="P18" s="29">
        <f t="shared" si="3"/>
        <v>196.2951628618915</v>
      </c>
      <c r="Q18" s="40" t="s">
        <v>247</v>
      </c>
    </row>
    <row r="19" spans="1:17" s="20" customFormat="1" ht="15" customHeight="1">
      <c r="A19" s="31">
        <v>3</v>
      </c>
      <c r="B19" s="32" t="s">
        <v>248</v>
      </c>
      <c r="C19" s="41" t="s">
        <v>249</v>
      </c>
      <c r="D19" s="42" t="s">
        <v>162</v>
      </c>
      <c r="E19" s="43">
        <v>94.5</v>
      </c>
      <c r="F19" s="44">
        <v>70</v>
      </c>
      <c r="G19" s="45" t="s">
        <v>195</v>
      </c>
      <c r="H19" s="46">
        <v>75</v>
      </c>
      <c r="I19" s="25">
        <f t="shared" si="0"/>
        <v>75</v>
      </c>
      <c r="J19" s="47">
        <v>90</v>
      </c>
      <c r="K19" s="45">
        <v>95</v>
      </c>
      <c r="L19" s="45" t="s">
        <v>201</v>
      </c>
      <c r="M19" s="26">
        <f t="shared" si="1"/>
        <v>95</v>
      </c>
      <c r="N19" s="27">
        <f t="shared" si="2"/>
        <v>170</v>
      </c>
      <c r="O19" s="94">
        <v>5</v>
      </c>
      <c r="P19" s="29">
        <f t="shared" si="3"/>
        <v>193.50653086130762</v>
      </c>
      <c r="Q19" s="40" t="s">
        <v>163</v>
      </c>
    </row>
    <row r="20" spans="1:17" s="20" customFormat="1" ht="15" customHeight="1">
      <c r="A20" s="31">
        <v>4</v>
      </c>
      <c r="B20" s="48" t="s">
        <v>250</v>
      </c>
      <c r="C20" s="49" t="s">
        <v>251</v>
      </c>
      <c r="D20" s="42" t="s">
        <v>207</v>
      </c>
      <c r="E20" s="50">
        <v>109</v>
      </c>
      <c r="F20" s="44">
        <v>55</v>
      </c>
      <c r="G20" s="45">
        <v>60</v>
      </c>
      <c r="H20" s="45">
        <v>67</v>
      </c>
      <c r="I20" s="25">
        <f t="shared" si="0"/>
        <v>67</v>
      </c>
      <c r="J20" s="47">
        <v>75</v>
      </c>
      <c r="K20" s="45">
        <v>85</v>
      </c>
      <c r="L20" s="45" t="s">
        <v>210</v>
      </c>
      <c r="M20" s="26">
        <f t="shared" si="1"/>
        <v>85</v>
      </c>
      <c r="N20" s="27">
        <f t="shared" si="2"/>
        <v>152</v>
      </c>
      <c r="O20" s="94">
        <v>4</v>
      </c>
      <c r="P20" s="29">
        <f t="shared" si="3"/>
        <v>164.03436479542557</v>
      </c>
      <c r="Q20" s="40" t="s">
        <v>252</v>
      </c>
    </row>
    <row r="21" spans="1:17" s="20" customFormat="1" ht="15" customHeight="1">
      <c r="A21" s="31">
        <v>5</v>
      </c>
      <c r="B21" s="32" t="s">
        <v>253</v>
      </c>
      <c r="C21" s="51" t="s">
        <v>254</v>
      </c>
      <c r="D21" s="52" t="s">
        <v>70</v>
      </c>
      <c r="E21" s="43">
        <v>116.45</v>
      </c>
      <c r="F21" s="44">
        <v>60</v>
      </c>
      <c r="G21" s="45">
        <v>65</v>
      </c>
      <c r="H21" s="46" t="s">
        <v>135</v>
      </c>
      <c r="I21" s="25">
        <f t="shared" si="0"/>
        <v>65</v>
      </c>
      <c r="J21" s="47">
        <v>80</v>
      </c>
      <c r="K21" s="45">
        <v>85</v>
      </c>
      <c r="L21" s="45" t="s">
        <v>210</v>
      </c>
      <c r="M21" s="26">
        <f t="shared" si="1"/>
        <v>85</v>
      </c>
      <c r="N21" s="27">
        <f t="shared" si="2"/>
        <v>150</v>
      </c>
      <c r="O21" s="94">
        <v>3</v>
      </c>
      <c r="P21" s="29">
        <f t="shared" si="3"/>
        <v>158.68172174927716</v>
      </c>
      <c r="Q21" s="40" t="s">
        <v>72</v>
      </c>
    </row>
    <row r="22" spans="1:17" s="20" customFormat="1" ht="15" customHeight="1">
      <c r="A22" s="31">
        <v>6</v>
      </c>
      <c r="B22" s="32" t="s">
        <v>255</v>
      </c>
      <c r="C22" s="51" t="s">
        <v>127</v>
      </c>
      <c r="D22" s="42" t="s">
        <v>214</v>
      </c>
      <c r="E22" s="50">
        <v>114.45</v>
      </c>
      <c r="F22" s="44">
        <v>63</v>
      </c>
      <c r="G22" s="45">
        <v>67</v>
      </c>
      <c r="H22" s="45" t="s">
        <v>256</v>
      </c>
      <c r="I22" s="25">
        <f t="shared" si="0"/>
        <v>67</v>
      </c>
      <c r="J22" s="47">
        <v>75</v>
      </c>
      <c r="K22" s="45" t="s">
        <v>128</v>
      </c>
      <c r="L22" s="45" t="s">
        <v>128</v>
      </c>
      <c r="M22" s="26">
        <f t="shared" si="1"/>
        <v>75</v>
      </c>
      <c r="N22" s="27">
        <f t="shared" si="2"/>
        <v>142</v>
      </c>
      <c r="O22" s="94">
        <v>2</v>
      </c>
      <c r="P22" s="29">
        <f t="shared" si="3"/>
        <v>150.96121736749348</v>
      </c>
      <c r="Q22" s="40" t="s">
        <v>247</v>
      </c>
    </row>
    <row r="23" spans="1:17" s="20" customFormat="1" ht="15" customHeight="1">
      <c r="A23" s="53">
        <v>7</v>
      </c>
      <c r="B23" s="60" t="s">
        <v>257</v>
      </c>
      <c r="C23" s="67" t="s">
        <v>258</v>
      </c>
      <c r="D23" s="68" t="s">
        <v>45</v>
      </c>
      <c r="E23" s="63">
        <v>106.65</v>
      </c>
      <c r="F23" s="64">
        <v>55</v>
      </c>
      <c r="G23" s="65">
        <v>58</v>
      </c>
      <c r="H23" s="65">
        <v>60</v>
      </c>
      <c r="I23" s="25">
        <v>60</v>
      </c>
      <c r="J23" s="65">
        <v>69</v>
      </c>
      <c r="K23" s="65">
        <v>72</v>
      </c>
      <c r="L23" s="65">
        <v>75</v>
      </c>
      <c r="M23" s="26">
        <v>75</v>
      </c>
      <c r="N23" s="27">
        <v>135</v>
      </c>
      <c r="O23" s="95">
        <v>1</v>
      </c>
      <c r="P23" s="29">
        <v>146.74575013812012</v>
      </c>
      <c r="Q23" s="66" t="s">
        <v>47</v>
      </c>
    </row>
    <row r="24" ht="15" customHeight="1">
      <c r="A24" s="90"/>
    </row>
    <row r="25" spans="1:7" ht="15" customHeight="1">
      <c r="A25" s="90"/>
      <c r="C25" s="121" t="s">
        <v>194</v>
      </c>
      <c r="D25" s="122"/>
      <c r="E25" s="122"/>
      <c r="F25" s="122"/>
      <c r="G25" s="123"/>
    </row>
    <row r="26" ht="15" customHeight="1">
      <c r="A26" s="90"/>
    </row>
    <row r="27" spans="1:19" s="2" customFormat="1" ht="15" customHeight="1">
      <c r="A27" s="1"/>
      <c r="B27" s="96" t="s">
        <v>48</v>
      </c>
      <c r="C27" s="96"/>
      <c r="F27" s="1"/>
      <c r="G27" s="1"/>
      <c r="H27" s="96" t="s">
        <v>49</v>
      </c>
      <c r="I27" s="96"/>
      <c r="J27" s="96"/>
      <c r="K27" s="96"/>
      <c r="L27" s="96"/>
      <c r="M27" s="96"/>
      <c r="N27" s="96"/>
      <c r="O27" s="1"/>
      <c r="P27" s="1"/>
      <c r="Q27" s="1"/>
      <c r="R27"/>
      <c r="S27"/>
    </row>
    <row r="28" spans="2:8" ht="12.75">
      <c r="B28" s="96" t="s">
        <v>50</v>
      </c>
      <c r="H28" s="97" t="s">
        <v>51</v>
      </c>
    </row>
    <row r="30" spans="1:19" s="2" customFormat="1" ht="12.75">
      <c r="A30" s="1"/>
      <c r="B30" s="91"/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/>
      <c r="S30"/>
    </row>
  </sheetData>
  <sheetProtection selectLockedCells="1" selectUnlockedCells="1"/>
  <mergeCells count="20">
    <mergeCell ref="O6:O7"/>
    <mergeCell ref="A1:Q1"/>
    <mergeCell ref="A2:Q2"/>
    <mergeCell ref="A4:C4"/>
    <mergeCell ref="F4:H4"/>
    <mergeCell ref="J4:L4"/>
    <mergeCell ref="A5:C5"/>
    <mergeCell ref="F5:H5"/>
    <mergeCell ref="J5:K5"/>
    <mergeCell ref="L5:M5"/>
    <mergeCell ref="P6:P7"/>
    <mergeCell ref="Q6:Q7"/>
    <mergeCell ref="A6:A7"/>
    <mergeCell ref="B6:B7"/>
    <mergeCell ref="C6:C7"/>
    <mergeCell ref="D6:D7"/>
    <mergeCell ref="E6:E7"/>
    <mergeCell ref="F6:I6"/>
    <mergeCell ref="J6:M6"/>
    <mergeCell ref="N6:N7"/>
  </mergeCells>
  <conditionalFormatting sqref="F13:H15 F23:H23 J13:L15 J23:L23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conditionalFormatting sqref="F8:H12 J8:L12">
    <cfRule type="cellIs" priority="4" dxfId="2" operator="greaterThanOrEqual" stopIfTrue="1">
      <formula>"n"</formula>
    </cfRule>
    <cfRule type="cellIs" priority="5" dxfId="4" operator="greaterThanOrEqual" stopIfTrue="1">
      <formula>"b"</formula>
    </cfRule>
    <cfRule type="cellIs" priority="6" dxfId="0" operator="greaterThan" stopIfTrue="1">
      <formula>0</formula>
    </cfRule>
  </conditionalFormatting>
  <conditionalFormatting sqref="F17:H22 J17:L22">
    <cfRule type="cellIs" priority="7" dxfId="2" operator="greaterThanOrEqual" stopIfTrue="1">
      <formula>"n"</formula>
    </cfRule>
    <cfRule type="cellIs" priority="8" dxfId="4" operator="greaterThanOrEqual" stopIfTrue="1">
      <formula>"b"</formula>
    </cfRule>
    <cfRule type="cellIs" priority="9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S188"/>
  <sheetViews>
    <sheetView zoomScale="94" zoomScaleNormal="94" zoomScalePageLayoutView="0" workbookViewId="0" topLeftCell="B64">
      <selection activeCell="O113" sqref="O113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  <col min="18" max="18" width="26.140625" style="0" customWidth="1"/>
    <col min="19" max="19" width="21.57421875" style="0" customWidth="1"/>
  </cols>
  <sheetData>
    <row r="1" spans="1:17" ht="15" customHeight="1">
      <c r="A1" s="363"/>
      <c r="B1" s="370"/>
      <c r="C1" s="363"/>
      <c r="D1" s="370"/>
      <c r="E1" s="367"/>
      <c r="F1" s="368"/>
      <c r="G1" s="368"/>
      <c r="H1" s="368"/>
      <c r="I1" s="368"/>
      <c r="J1" s="368"/>
      <c r="K1" s="368"/>
      <c r="L1" s="368"/>
      <c r="M1" s="368"/>
      <c r="N1" s="369"/>
      <c r="O1" s="363"/>
      <c r="P1" s="364"/>
      <c r="Q1" s="365"/>
    </row>
    <row r="2" spans="1:17" s="20" customFormat="1" ht="15" customHeight="1">
      <c r="A2" s="363"/>
      <c r="B2" s="370"/>
      <c r="C2" s="363"/>
      <c r="D2" s="370"/>
      <c r="E2" s="367"/>
      <c r="F2" s="17"/>
      <c r="G2" s="18"/>
      <c r="H2" s="18"/>
      <c r="I2" s="19"/>
      <c r="J2" s="17"/>
      <c r="K2" s="18"/>
      <c r="L2" s="18"/>
      <c r="M2" s="19"/>
      <c r="N2" s="369"/>
      <c r="O2" s="363"/>
      <c r="P2" s="364"/>
      <c r="Q2" s="365"/>
    </row>
    <row r="3" spans="1:19" s="20" customFormat="1" ht="15" customHeight="1">
      <c r="A3" s="31">
        <v>24</v>
      </c>
      <c r="B3" s="32" t="s">
        <v>259</v>
      </c>
      <c r="C3" s="51" t="s">
        <v>260</v>
      </c>
      <c r="D3" s="54" t="s">
        <v>214</v>
      </c>
      <c r="E3" s="137">
        <v>65.3</v>
      </c>
      <c r="F3" s="138">
        <v>55</v>
      </c>
      <c r="G3" s="56">
        <v>60</v>
      </c>
      <c r="H3" s="46">
        <v>65</v>
      </c>
      <c r="I3" s="25">
        <f aca="true" t="shared" si="0" ref="I3:I18">MAX(F3:H3)</f>
        <v>65</v>
      </c>
      <c r="J3" s="87">
        <v>70</v>
      </c>
      <c r="K3" s="45" t="s">
        <v>261</v>
      </c>
      <c r="L3" s="88">
        <v>77</v>
      </c>
      <c r="M3" s="26">
        <f aca="true" t="shared" si="1" ref="M3:M18">MAX(J3:L3)</f>
        <v>77</v>
      </c>
      <c r="N3" s="27">
        <f aca="true" t="shared" si="2" ref="N3:N18">SUM(I3,M3)</f>
        <v>142</v>
      </c>
      <c r="O3" s="139">
        <v>13</v>
      </c>
      <c r="P3" s="29">
        <f aca="true" t="shared" si="3" ref="P3:P18">IF(ISERROR(N3*10^(0.794358141*(LOG10(E3/174.393))^2)),"",N3*10^(0.794358141*(LOG10(E3/174.393))^2))</f>
        <v>198.08992999856747</v>
      </c>
      <c r="Q3" s="59" t="s">
        <v>262</v>
      </c>
      <c r="R3"/>
      <c r="S3"/>
    </row>
    <row r="4" spans="1:19" s="20" customFormat="1" ht="15" customHeight="1">
      <c r="A4" s="31">
        <v>3</v>
      </c>
      <c r="B4" s="32" t="s">
        <v>263</v>
      </c>
      <c r="C4" s="41" t="s">
        <v>264</v>
      </c>
      <c r="D4" s="42" t="s">
        <v>214</v>
      </c>
      <c r="E4" s="43">
        <v>84.8</v>
      </c>
      <c r="F4" s="44">
        <v>100</v>
      </c>
      <c r="G4" s="45">
        <v>103</v>
      </c>
      <c r="H4" s="46">
        <v>106</v>
      </c>
      <c r="I4" s="25">
        <f t="shared" si="0"/>
        <v>106</v>
      </c>
      <c r="J4" s="47">
        <v>127</v>
      </c>
      <c r="K4" s="45" t="s">
        <v>265</v>
      </c>
      <c r="L4" s="45" t="s">
        <v>265</v>
      </c>
      <c r="M4" s="26">
        <f t="shared" si="1"/>
        <v>127</v>
      </c>
      <c r="N4" s="27">
        <f t="shared" si="2"/>
        <v>233</v>
      </c>
      <c r="O4" s="94">
        <v>13</v>
      </c>
      <c r="P4" s="29">
        <f t="shared" si="3"/>
        <v>278.7691059170657</v>
      </c>
      <c r="Q4" s="40" t="s">
        <v>247</v>
      </c>
      <c r="R4" s="140"/>
      <c r="S4"/>
    </row>
    <row r="5" spans="1:19" s="20" customFormat="1" ht="15" customHeight="1">
      <c r="A5" s="31">
        <v>9</v>
      </c>
      <c r="B5" s="60" t="s">
        <v>266</v>
      </c>
      <c r="C5" s="127" t="s">
        <v>267</v>
      </c>
      <c r="D5" s="62" t="s">
        <v>214</v>
      </c>
      <c r="E5" s="63">
        <v>61.7</v>
      </c>
      <c r="F5" s="64">
        <v>54</v>
      </c>
      <c r="G5" s="65" t="s">
        <v>141</v>
      </c>
      <c r="H5" s="65">
        <v>57</v>
      </c>
      <c r="I5" s="25">
        <f t="shared" si="0"/>
        <v>57</v>
      </c>
      <c r="J5" s="71">
        <v>60</v>
      </c>
      <c r="K5" s="65">
        <v>65</v>
      </c>
      <c r="L5" s="65">
        <v>67</v>
      </c>
      <c r="M5" s="26">
        <f t="shared" si="1"/>
        <v>67</v>
      </c>
      <c r="N5" s="27">
        <f t="shared" si="2"/>
        <v>124</v>
      </c>
      <c r="O5" s="94">
        <v>10</v>
      </c>
      <c r="P5" s="29">
        <f t="shared" si="3"/>
        <v>179.9574036444289</v>
      </c>
      <c r="Q5" s="66" t="s">
        <v>268</v>
      </c>
      <c r="R5" s="141"/>
      <c r="S5"/>
    </row>
    <row r="6" spans="1:19" s="20" customFormat="1" ht="15" customHeight="1">
      <c r="A6" s="31">
        <v>25</v>
      </c>
      <c r="B6" s="72" t="s">
        <v>269</v>
      </c>
      <c r="C6" s="126" t="s">
        <v>270</v>
      </c>
      <c r="D6" s="98" t="s">
        <v>214</v>
      </c>
      <c r="E6" s="75">
        <v>75</v>
      </c>
      <c r="F6" s="76">
        <v>55</v>
      </c>
      <c r="G6" s="77" t="s">
        <v>168</v>
      </c>
      <c r="H6" s="37">
        <v>60</v>
      </c>
      <c r="I6" s="25">
        <f t="shared" si="0"/>
        <v>60</v>
      </c>
      <c r="J6" s="38">
        <v>60</v>
      </c>
      <c r="K6" s="37">
        <v>65</v>
      </c>
      <c r="L6" s="37">
        <v>70</v>
      </c>
      <c r="M6" s="26">
        <f t="shared" si="1"/>
        <v>70</v>
      </c>
      <c r="N6" s="27">
        <f t="shared" si="2"/>
        <v>130</v>
      </c>
      <c r="O6" s="95">
        <v>10</v>
      </c>
      <c r="P6" s="29">
        <f t="shared" si="3"/>
        <v>166.19753129410486</v>
      </c>
      <c r="Q6" s="142" t="s">
        <v>268</v>
      </c>
      <c r="R6" s="140"/>
      <c r="S6"/>
    </row>
    <row r="7" spans="1:17" s="20" customFormat="1" ht="15" customHeight="1">
      <c r="A7" s="18"/>
      <c r="B7" s="60" t="s">
        <v>271</v>
      </c>
      <c r="C7" s="127" t="s">
        <v>272</v>
      </c>
      <c r="D7" s="62" t="s">
        <v>214</v>
      </c>
      <c r="E7" s="69">
        <v>82.9</v>
      </c>
      <c r="F7" s="64">
        <v>67</v>
      </c>
      <c r="G7" s="65">
        <v>72</v>
      </c>
      <c r="H7" s="70">
        <v>75</v>
      </c>
      <c r="I7" s="25">
        <f t="shared" si="0"/>
        <v>75</v>
      </c>
      <c r="J7" s="71">
        <v>75</v>
      </c>
      <c r="K7" s="65">
        <v>80</v>
      </c>
      <c r="L7" s="65">
        <v>85</v>
      </c>
      <c r="M7" s="26">
        <f t="shared" si="1"/>
        <v>85</v>
      </c>
      <c r="N7" s="27">
        <f t="shared" si="2"/>
        <v>160</v>
      </c>
      <c r="O7" s="94">
        <v>7</v>
      </c>
      <c r="P7" s="29">
        <f t="shared" si="3"/>
        <v>193.6339467271166</v>
      </c>
      <c r="Q7" s="66" t="s">
        <v>273</v>
      </c>
    </row>
    <row r="8" spans="1:19" s="20" customFormat="1" ht="15" customHeight="1">
      <c r="A8" s="31">
        <v>12</v>
      </c>
      <c r="B8" s="32" t="s">
        <v>245</v>
      </c>
      <c r="C8" s="51" t="s">
        <v>246</v>
      </c>
      <c r="D8" s="42" t="s">
        <v>214</v>
      </c>
      <c r="E8" s="43">
        <v>131.6</v>
      </c>
      <c r="F8" s="44">
        <v>75</v>
      </c>
      <c r="G8" s="45">
        <v>80</v>
      </c>
      <c r="H8" s="46">
        <v>85</v>
      </c>
      <c r="I8" s="25">
        <f t="shared" si="0"/>
        <v>85</v>
      </c>
      <c r="J8" s="47">
        <v>95</v>
      </c>
      <c r="K8" s="45">
        <v>102</v>
      </c>
      <c r="L8" s="45">
        <v>106</v>
      </c>
      <c r="M8" s="26">
        <f t="shared" si="1"/>
        <v>106</v>
      </c>
      <c r="N8" s="27">
        <f t="shared" si="2"/>
        <v>191</v>
      </c>
      <c r="O8" s="94">
        <v>6</v>
      </c>
      <c r="P8" s="29">
        <f t="shared" si="3"/>
        <v>196.2951628618915</v>
      </c>
      <c r="Q8" s="40" t="s">
        <v>247</v>
      </c>
      <c r="R8"/>
      <c r="S8"/>
    </row>
    <row r="9" spans="1:19" s="20" customFormat="1" ht="15" customHeight="1">
      <c r="A9" s="31">
        <v>17</v>
      </c>
      <c r="B9" s="78" t="s">
        <v>227</v>
      </c>
      <c r="C9" s="79" t="s">
        <v>228</v>
      </c>
      <c r="D9" s="74" t="s">
        <v>214</v>
      </c>
      <c r="E9" s="80">
        <v>93</v>
      </c>
      <c r="F9" s="76">
        <v>75</v>
      </c>
      <c r="G9" s="77">
        <v>80</v>
      </c>
      <c r="H9" s="37" t="s">
        <v>104</v>
      </c>
      <c r="I9" s="25">
        <f t="shared" si="0"/>
        <v>80</v>
      </c>
      <c r="J9" s="143">
        <v>95</v>
      </c>
      <c r="K9" s="81">
        <v>100</v>
      </c>
      <c r="L9" s="81" t="s">
        <v>128</v>
      </c>
      <c r="M9" s="26">
        <f t="shared" si="1"/>
        <v>100</v>
      </c>
      <c r="N9" s="27">
        <f t="shared" si="2"/>
        <v>180</v>
      </c>
      <c r="O9" s="95">
        <v>5</v>
      </c>
      <c r="P9" s="29">
        <f t="shared" si="3"/>
        <v>206.29809575637697</v>
      </c>
      <c r="Q9" s="66" t="s">
        <v>273</v>
      </c>
      <c r="R9" s="66" t="s">
        <v>273</v>
      </c>
      <c r="S9" s="20">
        <v>12</v>
      </c>
    </row>
    <row r="10" spans="1:19" s="20" customFormat="1" ht="15" customHeight="1">
      <c r="A10" s="31">
        <v>5</v>
      </c>
      <c r="B10" s="32" t="s">
        <v>274</v>
      </c>
      <c r="C10" s="104" t="s">
        <v>275</v>
      </c>
      <c r="D10" s="54" t="s">
        <v>214</v>
      </c>
      <c r="E10" s="50">
        <v>83.9</v>
      </c>
      <c r="F10" s="55">
        <v>48</v>
      </c>
      <c r="G10" s="56">
        <v>52</v>
      </c>
      <c r="H10" s="57">
        <v>55</v>
      </c>
      <c r="I10" s="25">
        <f t="shared" si="0"/>
        <v>55</v>
      </c>
      <c r="J10" s="44">
        <v>70</v>
      </c>
      <c r="K10" s="45">
        <v>75</v>
      </c>
      <c r="L10" s="45">
        <v>77</v>
      </c>
      <c r="M10" s="26">
        <f t="shared" si="1"/>
        <v>77</v>
      </c>
      <c r="N10" s="27">
        <f t="shared" si="2"/>
        <v>132</v>
      </c>
      <c r="O10" s="94">
        <v>3</v>
      </c>
      <c r="P10" s="29">
        <f t="shared" si="3"/>
        <v>158.7760439863064</v>
      </c>
      <c r="Q10" s="59" t="s">
        <v>268</v>
      </c>
      <c r="R10" s="59" t="s">
        <v>268</v>
      </c>
      <c r="S10" s="144">
        <f>SUM(O8:O10)</f>
        <v>14</v>
      </c>
    </row>
    <row r="11" spans="1:19" ht="15" customHeight="1">
      <c r="A11" s="107">
        <v>9</v>
      </c>
      <c r="B11" s="32" t="s">
        <v>255</v>
      </c>
      <c r="C11" s="51" t="s">
        <v>127</v>
      </c>
      <c r="D11" s="52" t="s">
        <v>214</v>
      </c>
      <c r="E11" s="50">
        <v>114.45</v>
      </c>
      <c r="F11" s="44">
        <v>63</v>
      </c>
      <c r="G11" s="45">
        <v>67</v>
      </c>
      <c r="H11" s="45" t="s">
        <v>256</v>
      </c>
      <c r="I11" s="25">
        <f t="shared" si="0"/>
        <v>67</v>
      </c>
      <c r="J11" s="47">
        <v>75</v>
      </c>
      <c r="K11" s="45" t="s">
        <v>128</v>
      </c>
      <c r="L11" s="45" t="s">
        <v>128</v>
      </c>
      <c r="M11" s="26">
        <f t="shared" si="1"/>
        <v>75</v>
      </c>
      <c r="N11" s="27">
        <f t="shared" si="2"/>
        <v>142</v>
      </c>
      <c r="O11" s="94">
        <v>2</v>
      </c>
      <c r="P11" s="29">
        <f t="shared" si="3"/>
        <v>150.96121736749348</v>
      </c>
      <c r="Q11" s="40" t="s">
        <v>247</v>
      </c>
      <c r="R11" s="145" t="s">
        <v>247</v>
      </c>
      <c r="S11" s="146">
        <f>SUM(O8:O11)</f>
        <v>16</v>
      </c>
    </row>
    <row r="12" spans="1:19" s="2" customFormat="1" ht="15" customHeight="1">
      <c r="A12" s="31">
        <v>6</v>
      </c>
      <c r="B12" s="32" t="s">
        <v>276</v>
      </c>
      <c r="C12" s="51" t="s">
        <v>235</v>
      </c>
      <c r="D12" s="52" t="s">
        <v>70</v>
      </c>
      <c r="E12" s="50">
        <v>52.7</v>
      </c>
      <c r="F12" s="44" t="s">
        <v>277</v>
      </c>
      <c r="G12" s="45" t="s">
        <v>277</v>
      </c>
      <c r="H12" s="45" t="s">
        <v>277</v>
      </c>
      <c r="I12" s="25">
        <f t="shared" si="0"/>
        <v>0</v>
      </c>
      <c r="J12" s="47" t="s">
        <v>135</v>
      </c>
      <c r="K12" s="45" t="s">
        <v>128</v>
      </c>
      <c r="L12" s="45" t="s">
        <v>128</v>
      </c>
      <c r="M12" s="26">
        <f t="shared" si="1"/>
        <v>0</v>
      </c>
      <c r="N12" s="27">
        <f t="shared" si="2"/>
        <v>0</v>
      </c>
      <c r="O12" s="147">
        <v>8.5</v>
      </c>
      <c r="P12" s="29">
        <f t="shared" si="3"/>
        <v>0</v>
      </c>
      <c r="Q12" s="40" t="s">
        <v>191</v>
      </c>
      <c r="R12" s="141"/>
      <c r="S12"/>
    </row>
    <row r="13" spans="1:19" ht="15" customHeight="1">
      <c r="A13" s="31">
        <v>5</v>
      </c>
      <c r="B13" s="32" t="s">
        <v>278</v>
      </c>
      <c r="C13" s="79" t="s">
        <v>279</v>
      </c>
      <c r="D13" s="54" t="s">
        <v>70</v>
      </c>
      <c r="E13" s="80">
        <v>65.8</v>
      </c>
      <c r="F13" s="76">
        <v>45</v>
      </c>
      <c r="G13" s="77">
        <v>50</v>
      </c>
      <c r="H13" s="37" t="s">
        <v>277</v>
      </c>
      <c r="I13" s="25">
        <f t="shared" si="0"/>
        <v>50</v>
      </c>
      <c r="J13" s="37">
        <v>60</v>
      </c>
      <c r="K13" s="37">
        <v>65</v>
      </c>
      <c r="L13" s="37" t="s">
        <v>135</v>
      </c>
      <c r="M13" s="26">
        <f t="shared" si="1"/>
        <v>65</v>
      </c>
      <c r="N13" s="27">
        <f t="shared" si="2"/>
        <v>115</v>
      </c>
      <c r="O13" s="94">
        <v>5</v>
      </c>
      <c r="P13" s="29">
        <f t="shared" si="3"/>
        <v>159.60090497303148</v>
      </c>
      <c r="Q13" s="66" t="s">
        <v>191</v>
      </c>
      <c r="R13" s="2"/>
      <c r="S13" s="2"/>
    </row>
    <row r="14" spans="1:17" ht="15" customHeight="1">
      <c r="A14" s="31">
        <v>25</v>
      </c>
      <c r="B14" s="78" t="s">
        <v>280</v>
      </c>
      <c r="C14" s="79" t="s">
        <v>281</v>
      </c>
      <c r="D14" s="74" t="s">
        <v>70</v>
      </c>
      <c r="E14" s="80">
        <v>80.5</v>
      </c>
      <c r="F14" s="76">
        <v>60</v>
      </c>
      <c r="G14" s="77">
        <v>65</v>
      </c>
      <c r="H14" s="37">
        <v>70</v>
      </c>
      <c r="I14" s="25">
        <f t="shared" si="0"/>
        <v>70</v>
      </c>
      <c r="J14" s="143">
        <v>75</v>
      </c>
      <c r="K14" s="81">
        <v>80</v>
      </c>
      <c r="L14" s="81">
        <v>85</v>
      </c>
      <c r="M14" s="26">
        <f t="shared" si="1"/>
        <v>85</v>
      </c>
      <c r="N14" s="27">
        <f t="shared" si="2"/>
        <v>155</v>
      </c>
      <c r="O14" s="94">
        <v>5</v>
      </c>
      <c r="P14" s="29">
        <f t="shared" si="3"/>
        <v>190.4886808806494</v>
      </c>
      <c r="Q14" s="66" t="s">
        <v>191</v>
      </c>
    </row>
    <row r="15" spans="1:19" s="2" customFormat="1" ht="15" customHeight="1">
      <c r="A15" s="31">
        <v>10</v>
      </c>
      <c r="B15" s="78" t="s">
        <v>282</v>
      </c>
      <c r="C15" s="79" t="s">
        <v>283</v>
      </c>
      <c r="D15" s="54" t="s">
        <v>70</v>
      </c>
      <c r="E15" s="80">
        <v>56</v>
      </c>
      <c r="F15" s="76">
        <v>41</v>
      </c>
      <c r="G15" s="77">
        <v>44</v>
      </c>
      <c r="H15" s="37">
        <v>48</v>
      </c>
      <c r="I15" s="25">
        <f t="shared" si="0"/>
        <v>48</v>
      </c>
      <c r="J15" s="38">
        <v>52</v>
      </c>
      <c r="K15" s="37">
        <v>55</v>
      </c>
      <c r="L15" s="37">
        <v>60</v>
      </c>
      <c r="M15" s="26">
        <f t="shared" si="1"/>
        <v>60</v>
      </c>
      <c r="N15" s="27">
        <f t="shared" si="2"/>
        <v>108</v>
      </c>
      <c r="O15" s="95">
        <v>4</v>
      </c>
      <c r="P15" s="29">
        <f t="shared" si="3"/>
        <v>168.56169918819444</v>
      </c>
      <c r="Q15" s="66" t="s">
        <v>191</v>
      </c>
      <c r="R15"/>
      <c r="S15"/>
    </row>
    <row r="16" spans="1:19" ht="15" customHeight="1">
      <c r="A16" s="31">
        <v>12</v>
      </c>
      <c r="B16" s="32" t="s">
        <v>156</v>
      </c>
      <c r="C16" s="51" t="s">
        <v>157</v>
      </c>
      <c r="D16" s="52" t="s">
        <v>70</v>
      </c>
      <c r="E16" s="43">
        <v>38.9</v>
      </c>
      <c r="F16" s="44">
        <v>33</v>
      </c>
      <c r="G16" s="45">
        <v>37</v>
      </c>
      <c r="H16" s="46">
        <v>38</v>
      </c>
      <c r="I16" s="25">
        <f t="shared" si="0"/>
        <v>38</v>
      </c>
      <c r="J16" s="47">
        <v>42</v>
      </c>
      <c r="K16" s="45">
        <v>46</v>
      </c>
      <c r="L16" s="45" t="s">
        <v>128</v>
      </c>
      <c r="M16" s="26">
        <f t="shared" si="1"/>
        <v>46</v>
      </c>
      <c r="N16" s="27">
        <f t="shared" si="2"/>
        <v>84</v>
      </c>
      <c r="O16" s="94">
        <v>3</v>
      </c>
      <c r="P16" s="29">
        <f t="shared" si="3"/>
        <v>182.61170997779274</v>
      </c>
      <c r="Q16" s="40" t="s">
        <v>93</v>
      </c>
      <c r="R16" s="145" t="s">
        <v>93</v>
      </c>
      <c r="S16" s="148">
        <v>3</v>
      </c>
    </row>
    <row r="17" spans="1:19" ht="15" customHeight="1">
      <c r="A17" s="31">
        <v>2</v>
      </c>
      <c r="B17" s="32" t="s">
        <v>253</v>
      </c>
      <c r="C17" s="51" t="s">
        <v>254</v>
      </c>
      <c r="D17" s="52" t="s">
        <v>70</v>
      </c>
      <c r="E17" s="43">
        <v>116.45</v>
      </c>
      <c r="F17" s="44">
        <v>60</v>
      </c>
      <c r="G17" s="45">
        <v>65</v>
      </c>
      <c r="H17" s="46" t="s">
        <v>135</v>
      </c>
      <c r="I17" s="25">
        <f t="shared" si="0"/>
        <v>65</v>
      </c>
      <c r="J17" s="45">
        <v>80</v>
      </c>
      <c r="K17" s="45">
        <v>85</v>
      </c>
      <c r="L17" s="45" t="s">
        <v>210</v>
      </c>
      <c r="M17" s="26">
        <f t="shared" si="1"/>
        <v>85</v>
      </c>
      <c r="N17" s="27">
        <f t="shared" si="2"/>
        <v>150</v>
      </c>
      <c r="O17" s="94">
        <v>3</v>
      </c>
      <c r="P17" s="29">
        <f t="shared" si="3"/>
        <v>158.68172174927716</v>
      </c>
      <c r="Q17" s="40" t="s">
        <v>191</v>
      </c>
      <c r="R17" s="2"/>
      <c r="S17" s="2"/>
    </row>
    <row r="18" spans="1:18" ht="15" customHeight="1">
      <c r="A18" s="31">
        <v>10</v>
      </c>
      <c r="B18" s="32" t="s">
        <v>284</v>
      </c>
      <c r="C18" s="51" t="s">
        <v>285</v>
      </c>
      <c r="D18" s="54" t="s">
        <v>70</v>
      </c>
      <c r="E18" s="149">
        <v>75.4</v>
      </c>
      <c r="F18" s="138">
        <v>45</v>
      </c>
      <c r="G18" s="56">
        <v>50</v>
      </c>
      <c r="H18" s="57" t="s">
        <v>277</v>
      </c>
      <c r="I18" s="25">
        <f t="shared" si="0"/>
        <v>50</v>
      </c>
      <c r="J18" s="47">
        <v>55</v>
      </c>
      <c r="K18" s="45">
        <v>60</v>
      </c>
      <c r="L18" s="45">
        <v>65</v>
      </c>
      <c r="M18" s="26">
        <f t="shared" si="1"/>
        <v>65</v>
      </c>
      <c r="N18" s="27">
        <f t="shared" si="2"/>
        <v>115</v>
      </c>
      <c r="O18" s="139">
        <v>3</v>
      </c>
      <c r="P18" s="29">
        <f t="shared" si="3"/>
        <v>146.56772091776065</v>
      </c>
      <c r="Q18" s="30" t="s">
        <v>191</v>
      </c>
      <c r="R18" s="140"/>
    </row>
    <row r="19" spans="1:19" ht="15" customHeight="1">
      <c r="A19" s="31">
        <v>2</v>
      </c>
      <c r="B19" s="32" t="s">
        <v>189</v>
      </c>
      <c r="C19" s="41" t="s">
        <v>190</v>
      </c>
      <c r="D19" s="98" t="s">
        <v>70</v>
      </c>
      <c r="E19" s="50">
        <v>47.8</v>
      </c>
      <c r="F19" s="55">
        <v>30</v>
      </c>
      <c r="G19" s="56">
        <v>32</v>
      </c>
      <c r="H19" s="57" t="s">
        <v>186</v>
      </c>
      <c r="I19" s="25">
        <v>32</v>
      </c>
      <c r="J19" s="47">
        <v>40</v>
      </c>
      <c r="K19" s="45">
        <v>43</v>
      </c>
      <c r="L19" s="45" t="s">
        <v>179</v>
      </c>
      <c r="M19" s="26">
        <v>43</v>
      </c>
      <c r="N19" s="27">
        <v>75</v>
      </c>
      <c r="O19" s="95">
        <v>2</v>
      </c>
      <c r="P19" s="29">
        <v>133.67335204131658</v>
      </c>
      <c r="Q19" s="59" t="s">
        <v>191</v>
      </c>
      <c r="R19" s="140"/>
      <c r="S19" s="140"/>
    </row>
    <row r="20" spans="1:19" ht="15" customHeight="1">
      <c r="A20" s="53">
        <v>19</v>
      </c>
      <c r="B20" s="60" t="s">
        <v>286</v>
      </c>
      <c r="C20" s="127" t="s">
        <v>287</v>
      </c>
      <c r="D20" s="62" t="s">
        <v>70</v>
      </c>
      <c r="E20" s="63">
        <v>55.9</v>
      </c>
      <c r="F20" s="64">
        <v>30</v>
      </c>
      <c r="G20" s="65">
        <v>35</v>
      </c>
      <c r="H20" s="65">
        <v>38</v>
      </c>
      <c r="I20" s="25">
        <f aca="true" t="shared" si="4" ref="I20:I58">MAX(F20:H20)</f>
        <v>38</v>
      </c>
      <c r="J20" s="71">
        <v>45</v>
      </c>
      <c r="K20" s="65">
        <v>50</v>
      </c>
      <c r="L20" s="65" t="s">
        <v>154</v>
      </c>
      <c r="M20" s="26">
        <f aca="true" t="shared" si="5" ref="M20:M58">MAX(J20:L20)</f>
        <v>50</v>
      </c>
      <c r="N20" s="27">
        <f aca="true" t="shared" si="6" ref="N20:N58">SUM(I20,M20)</f>
        <v>88</v>
      </c>
      <c r="O20" s="95">
        <v>1</v>
      </c>
      <c r="P20" s="29">
        <f aca="true" t="shared" si="7" ref="P20:P58">IF(ISERROR(N20*10^(0.794358141*(LOG10(E20/174.393))^2)),"",N20*10^(0.794358141*(LOG10(E20/174.393))^2))</f>
        <v>137.53925892404592</v>
      </c>
      <c r="Q20" s="66" t="s">
        <v>191</v>
      </c>
      <c r="R20" s="66" t="s">
        <v>191</v>
      </c>
      <c r="S20" s="150">
        <f>SUM(O13:O20)</f>
        <v>26</v>
      </c>
    </row>
    <row r="21" spans="1:17" ht="15" customHeight="1">
      <c r="A21" s="31">
        <v>3</v>
      </c>
      <c r="B21" s="32" t="s">
        <v>288</v>
      </c>
      <c r="C21" s="131" t="s">
        <v>289</v>
      </c>
      <c r="D21" s="98" t="s">
        <v>290</v>
      </c>
      <c r="E21" s="80">
        <v>64.5</v>
      </c>
      <c r="F21" s="76">
        <v>70</v>
      </c>
      <c r="G21" s="77">
        <v>73</v>
      </c>
      <c r="H21" s="37" t="s">
        <v>195</v>
      </c>
      <c r="I21" s="25">
        <f t="shared" si="4"/>
        <v>73</v>
      </c>
      <c r="J21" s="38">
        <v>80</v>
      </c>
      <c r="K21" s="37">
        <v>84</v>
      </c>
      <c r="L21" s="37" t="s">
        <v>291</v>
      </c>
      <c r="M21" s="26">
        <f t="shared" si="5"/>
        <v>84</v>
      </c>
      <c r="N21" s="27">
        <f t="shared" si="6"/>
        <v>157</v>
      </c>
      <c r="O21" s="94">
        <v>19</v>
      </c>
      <c r="P21" s="29">
        <f t="shared" si="7"/>
        <v>220.86398310417212</v>
      </c>
      <c r="Q21" s="66" t="s">
        <v>292</v>
      </c>
    </row>
    <row r="22" spans="1:17" ht="15" customHeight="1">
      <c r="A22" s="31">
        <v>10</v>
      </c>
      <c r="B22" s="60" t="s">
        <v>293</v>
      </c>
      <c r="C22" s="127" t="s">
        <v>294</v>
      </c>
      <c r="D22" s="62" t="s">
        <v>290</v>
      </c>
      <c r="E22" s="63">
        <v>67.5</v>
      </c>
      <c r="F22" s="64">
        <v>60</v>
      </c>
      <c r="G22" s="65">
        <v>62</v>
      </c>
      <c r="H22" s="65">
        <v>63</v>
      </c>
      <c r="I22" s="25">
        <f t="shared" si="4"/>
        <v>63</v>
      </c>
      <c r="J22" s="71">
        <v>80</v>
      </c>
      <c r="K22" s="65" t="s">
        <v>198</v>
      </c>
      <c r="L22" s="65" t="s">
        <v>198</v>
      </c>
      <c r="M22" s="26">
        <f t="shared" si="5"/>
        <v>80</v>
      </c>
      <c r="N22" s="27">
        <f t="shared" si="6"/>
        <v>143</v>
      </c>
      <c r="O22" s="94">
        <v>14</v>
      </c>
      <c r="P22" s="29">
        <f t="shared" si="7"/>
        <v>195.1286593213623</v>
      </c>
      <c r="Q22" s="59" t="s">
        <v>292</v>
      </c>
    </row>
    <row r="23" spans="1:17" ht="15" customHeight="1">
      <c r="A23" s="53">
        <v>2</v>
      </c>
      <c r="B23" s="32" t="s">
        <v>295</v>
      </c>
      <c r="C23" s="51" t="s">
        <v>296</v>
      </c>
      <c r="D23" s="54" t="s">
        <v>290</v>
      </c>
      <c r="E23" s="50">
        <v>71.2</v>
      </c>
      <c r="F23" s="55">
        <v>65</v>
      </c>
      <c r="G23" s="56">
        <v>70</v>
      </c>
      <c r="H23" s="57">
        <v>75</v>
      </c>
      <c r="I23" s="25">
        <f t="shared" si="4"/>
        <v>75</v>
      </c>
      <c r="J23" s="47">
        <v>85</v>
      </c>
      <c r="K23" s="45">
        <v>88</v>
      </c>
      <c r="L23" s="45">
        <v>91</v>
      </c>
      <c r="M23" s="26">
        <f t="shared" si="5"/>
        <v>91</v>
      </c>
      <c r="N23" s="27">
        <f t="shared" si="6"/>
        <v>166</v>
      </c>
      <c r="O23" s="95">
        <v>14</v>
      </c>
      <c r="P23" s="29">
        <f t="shared" si="7"/>
        <v>218.9482481980627</v>
      </c>
      <c r="Q23" s="151" t="s">
        <v>292</v>
      </c>
    </row>
    <row r="24" spans="1:18" ht="15" customHeight="1">
      <c r="A24" s="31">
        <v>11</v>
      </c>
      <c r="B24" s="32" t="s">
        <v>297</v>
      </c>
      <c r="C24" s="51" t="s">
        <v>298</v>
      </c>
      <c r="D24" s="98" t="s">
        <v>290</v>
      </c>
      <c r="E24" s="50">
        <v>61.8</v>
      </c>
      <c r="F24" s="55">
        <v>54</v>
      </c>
      <c r="G24" s="56">
        <v>56</v>
      </c>
      <c r="H24" s="57" t="s">
        <v>299</v>
      </c>
      <c r="I24" s="25">
        <f t="shared" si="4"/>
        <v>56</v>
      </c>
      <c r="J24" s="47">
        <v>68</v>
      </c>
      <c r="K24" s="45">
        <v>71</v>
      </c>
      <c r="L24" s="45" t="s">
        <v>138</v>
      </c>
      <c r="M24" s="26">
        <f t="shared" si="5"/>
        <v>71</v>
      </c>
      <c r="N24" s="27">
        <f t="shared" si="6"/>
        <v>127</v>
      </c>
      <c r="O24" s="94">
        <v>13</v>
      </c>
      <c r="P24" s="29">
        <f t="shared" si="7"/>
        <v>184.09752282797666</v>
      </c>
      <c r="Q24" s="59" t="s">
        <v>78</v>
      </c>
      <c r="R24" s="152"/>
    </row>
    <row r="25" spans="1:17" ht="15" customHeight="1">
      <c r="A25" s="31">
        <v>26</v>
      </c>
      <c r="B25" s="60" t="s">
        <v>300</v>
      </c>
      <c r="C25" s="61" t="s">
        <v>301</v>
      </c>
      <c r="D25" s="62" t="s">
        <v>290</v>
      </c>
      <c r="E25" s="63">
        <v>60.4</v>
      </c>
      <c r="F25" s="64">
        <v>54</v>
      </c>
      <c r="G25" s="65" t="s">
        <v>141</v>
      </c>
      <c r="H25" s="65" t="s">
        <v>141</v>
      </c>
      <c r="I25" s="25">
        <f t="shared" si="4"/>
        <v>54</v>
      </c>
      <c r="J25" s="64">
        <v>65</v>
      </c>
      <c r="K25" s="65">
        <v>70</v>
      </c>
      <c r="L25" s="65" t="s">
        <v>261</v>
      </c>
      <c r="M25" s="26">
        <f t="shared" si="5"/>
        <v>70</v>
      </c>
      <c r="N25" s="27">
        <f t="shared" si="6"/>
        <v>124</v>
      </c>
      <c r="O25" s="94">
        <v>12</v>
      </c>
      <c r="P25" s="29">
        <f t="shared" si="7"/>
        <v>182.75433984339367</v>
      </c>
      <c r="Q25" s="66" t="s">
        <v>78</v>
      </c>
    </row>
    <row r="26" spans="1:17" ht="15" customHeight="1">
      <c r="A26" s="31">
        <v>12</v>
      </c>
      <c r="B26" s="60" t="s">
        <v>302</v>
      </c>
      <c r="C26" s="67" t="s">
        <v>303</v>
      </c>
      <c r="D26" s="68" t="s">
        <v>290</v>
      </c>
      <c r="E26" s="63">
        <v>66.5</v>
      </c>
      <c r="F26" s="64">
        <v>55</v>
      </c>
      <c r="G26" s="65">
        <v>57</v>
      </c>
      <c r="H26" s="65">
        <v>58</v>
      </c>
      <c r="I26" s="25">
        <f t="shared" si="4"/>
        <v>58</v>
      </c>
      <c r="J26" s="71">
        <v>75</v>
      </c>
      <c r="K26" s="65" t="s">
        <v>205</v>
      </c>
      <c r="L26" s="65">
        <v>77</v>
      </c>
      <c r="M26" s="26">
        <f t="shared" si="5"/>
        <v>77</v>
      </c>
      <c r="N26" s="27">
        <f t="shared" si="6"/>
        <v>135</v>
      </c>
      <c r="O26" s="94">
        <v>10</v>
      </c>
      <c r="P26" s="29">
        <f t="shared" si="7"/>
        <v>186.0361626125471</v>
      </c>
      <c r="Q26" s="66" t="s">
        <v>292</v>
      </c>
    </row>
    <row r="27" spans="1:19" ht="15" customHeight="1">
      <c r="A27" s="31">
        <v>1</v>
      </c>
      <c r="B27" s="82" t="s">
        <v>304</v>
      </c>
      <c r="C27" s="79" t="s">
        <v>305</v>
      </c>
      <c r="D27" s="68" t="s">
        <v>290</v>
      </c>
      <c r="E27" s="63">
        <v>74</v>
      </c>
      <c r="F27" s="64">
        <v>50</v>
      </c>
      <c r="G27" s="65">
        <v>52</v>
      </c>
      <c r="H27" s="65">
        <v>54</v>
      </c>
      <c r="I27" s="25">
        <f t="shared" si="4"/>
        <v>54</v>
      </c>
      <c r="J27" s="71">
        <v>70</v>
      </c>
      <c r="K27" s="65">
        <v>73</v>
      </c>
      <c r="L27" s="65">
        <v>75</v>
      </c>
      <c r="M27" s="26">
        <f t="shared" si="5"/>
        <v>75</v>
      </c>
      <c r="N27" s="27">
        <f t="shared" si="6"/>
        <v>129</v>
      </c>
      <c r="O27" s="95">
        <v>9</v>
      </c>
      <c r="P27" s="29">
        <f t="shared" si="7"/>
        <v>166.22332282446757</v>
      </c>
      <c r="Q27" s="30" t="s">
        <v>78</v>
      </c>
      <c r="R27" s="153" t="s">
        <v>78</v>
      </c>
      <c r="S27" s="146">
        <f>SUM(O25:O27)</f>
        <v>31</v>
      </c>
    </row>
    <row r="28" spans="1:18" ht="15" customHeight="1">
      <c r="A28" s="31">
        <v>12</v>
      </c>
      <c r="B28" s="60" t="s">
        <v>223</v>
      </c>
      <c r="C28" s="67" t="s">
        <v>224</v>
      </c>
      <c r="D28" s="68" t="s">
        <v>290</v>
      </c>
      <c r="E28" s="69">
        <v>89.3</v>
      </c>
      <c r="F28" s="64">
        <v>105</v>
      </c>
      <c r="G28" s="65">
        <v>115</v>
      </c>
      <c r="H28" s="70" t="s">
        <v>213</v>
      </c>
      <c r="I28" s="25">
        <f t="shared" si="4"/>
        <v>115</v>
      </c>
      <c r="J28" s="65">
        <v>125</v>
      </c>
      <c r="K28" s="65">
        <v>135</v>
      </c>
      <c r="L28" s="65" t="s">
        <v>219</v>
      </c>
      <c r="M28" s="26">
        <f t="shared" si="5"/>
        <v>135</v>
      </c>
      <c r="N28" s="27">
        <f t="shared" si="6"/>
        <v>250</v>
      </c>
      <c r="O28" s="95">
        <v>7</v>
      </c>
      <c r="P28" s="29">
        <f t="shared" si="7"/>
        <v>291.78171825801405</v>
      </c>
      <c r="Q28" s="66" t="s">
        <v>292</v>
      </c>
      <c r="R28" s="140"/>
    </row>
    <row r="29" spans="1:19" ht="15" customHeight="1">
      <c r="A29" s="31">
        <v>6</v>
      </c>
      <c r="B29" s="72" t="s">
        <v>225</v>
      </c>
      <c r="C29" s="73" t="s">
        <v>226</v>
      </c>
      <c r="D29" s="74" t="s">
        <v>290</v>
      </c>
      <c r="E29" s="75">
        <v>85.1</v>
      </c>
      <c r="F29" s="76">
        <v>90</v>
      </c>
      <c r="G29" s="77">
        <v>96</v>
      </c>
      <c r="H29" s="37">
        <v>102</v>
      </c>
      <c r="I29" s="25">
        <f t="shared" si="4"/>
        <v>102</v>
      </c>
      <c r="J29" s="37">
        <v>110</v>
      </c>
      <c r="K29" s="37">
        <v>116</v>
      </c>
      <c r="L29" s="37" t="s">
        <v>213</v>
      </c>
      <c r="M29" s="26">
        <f t="shared" si="5"/>
        <v>116</v>
      </c>
      <c r="N29" s="27">
        <f t="shared" si="6"/>
        <v>218</v>
      </c>
      <c r="O29" s="95">
        <v>6</v>
      </c>
      <c r="P29" s="29">
        <f t="shared" si="7"/>
        <v>260.36589421778956</v>
      </c>
      <c r="Q29" s="66" t="s">
        <v>292</v>
      </c>
      <c r="R29" s="154" t="s">
        <v>292</v>
      </c>
      <c r="S29" s="146">
        <f>SUM(O24:O29)</f>
        <v>57</v>
      </c>
    </row>
    <row r="30" spans="1:17" ht="15" customHeight="1">
      <c r="A30" s="53">
        <v>18</v>
      </c>
      <c r="B30" s="155" t="s">
        <v>306</v>
      </c>
      <c r="C30" s="156" t="s">
        <v>307</v>
      </c>
      <c r="D30" s="86" t="s">
        <v>308</v>
      </c>
      <c r="E30" s="63">
        <v>61.85</v>
      </c>
      <c r="F30" s="64">
        <v>62</v>
      </c>
      <c r="G30" s="65">
        <v>67</v>
      </c>
      <c r="H30" s="65" t="s">
        <v>135</v>
      </c>
      <c r="I30" s="25">
        <f t="shared" si="4"/>
        <v>67</v>
      </c>
      <c r="J30" s="71">
        <v>70</v>
      </c>
      <c r="K30" s="65">
        <v>80</v>
      </c>
      <c r="L30" s="65">
        <v>88</v>
      </c>
      <c r="M30" s="26">
        <f t="shared" si="5"/>
        <v>88</v>
      </c>
      <c r="N30" s="27">
        <f t="shared" si="6"/>
        <v>155</v>
      </c>
      <c r="O30" s="94">
        <v>23</v>
      </c>
      <c r="P30" s="29">
        <f t="shared" si="7"/>
        <v>224.5559758755407</v>
      </c>
      <c r="Q30" s="83" t="s">
        <v>163</v>
      </c>
    </row>
    <row r="31" spans="1:17" ht="15" customHeight="1">
      <c r="A31" s="31">
        <v>28</v>
      </c>
      <c r="B31" s="32" t="s">
        <v>309</v>
      </c>
      <c r="C31" s="51" t="s">
        <v>310</v>
      </c>
      <c r="D31" s="52" t="s">
        <v>308</v>
      </c>
      <c r="E31" s="50">
        <v>65.7</v>
      </c>
      <c r="F31" s="44">
        <v>70</v>
      </c>
      <c r="G31" s="45" t="s">
        <v>195</v>
      </c>
      <c r="H31" s="45">
        <v>75</v>
      </c>
      <c r="I31" s="25">
        <f t="shared" si="4"/>
        <v>75</v>
      </c>
      <c r="J31" s="47">
        <v>87</v>
      </c>
      <c r="K31" s="45">
        <v>92</v>
      </c>
      <c r="L31" s="45" t="s">
        <v>204</v>
      </c>
      <c r="M31" s="26">
        <f t="shared" si="5"/>
        <v>92</v>
      </c>
      <c r="N31" s="27">
        <f t="shared" si="6"/>
        <v>167</v>
      </c>
      <c r="O31" s="94">
        <v>23</v>
      </c>
      <c r="P31" s="29">
        <f t="shared" si="7"/>
        <v>232.00563596170613</v>
      </c>
      <c r="Q31" s="40" t="s">
        <v>163</v>
      </c>
    </row>
    <row r="32" spans="1:18" ht="15" customHeight="1">
      <c r="A32" s="31">
        <v>4</v>
      </c>
      <c r="B32" s="60" t="s">
        <v>311</v>
      </c>
      <c r="C32" s="157" t="s">
        <v>312</v>
      </c>
      <c r="D32" s="98" t="s">
        <v>308</v>
      </c>
      <c r="E32" s="75">
        <v>62</v>
      </c>
      <c r="F32" s="76">
        <v>60</v>
      </c>
      <c r="G32" s="77" t="s">
        <v>313</v>
      </c>
      <c r="H32" s="37">
        <v>65</v>
      </c>
      <c r="I32" s="25">
        <f t="shared" si="4"/>
        <v>65</v>
      </c>
      <c r="J32" s="38">
        <v>75</v>
      </c>
      <c r="K32" s="37" t="s">
        <v>208</v>
      </c>
      <c r="L32" s="37">
        <v>80</v>
      </c>
      <c r="M32" s="26">
        <f t="shared" si="5"/>
        <v>80</v>
      </c>
      <c r="N32" s="27">
        <f t="shared" si="6"/>
        <v>145</v>
      </c>
      <c r="O32" s="28">
        <v>19</v>
      </c>
      <c r="P32" s="29">
        <f t="shared" si="7"/>
        <v>209.70529467419874</v>
      </c>
      <c r="Q32" s="66" t="s">
        <v>163</v>
      </c>
      <c r="R32" s="141"/>
    </row>
    <row r="33" spans="1:17" ht="15" customHeight="1">
      <c r="A33" s="31">
        <v>29</v>
      </c>
      <c r="B33" s="32" t="s">
        <v>202</v>
      </c>
      <c r="C33" s="129" t="s">
        <v>314</v>
      </c>
      <c r="D33" s="103" t="s">
        <v>308</v>
      </c>
      <c r="E33" s="35">
        <v>55.8</v>
      </c>
      <c r="F33" s="36" t="s">
        <v>203</v>
      </c>
      <c r="G33" s="37">
        <v>68</v>
      </c>
      <c r="H33" s="37">
        <v>70</v>
      </c>
      <c r="I33" s="25">
        <f t="shared" si="4"/>
        <v>70</v>
      </c>
      <c r="J33" s="38">
        <v>85</v>
      </c>
      <c r="K33" s="37" t="s">
        <v>315</v>
      </c>
      <c r="L33" s="37" t="s">
        <v>210</v>
      </c>
      <c r="M33" s="26">
        <f t="shared" si="5"/>
        <v>85</v>
      </c>
      <c r="N33" s="27">
        <f t="shared" si="6"/>
        <v>155</v>
      </c>
      <c r="O33" s="94">
        <v>11</v>
      </c>
      <c r="P33" s="29">
        <f t="shared" si="7"/>
        <v>242.59766628746257</v>
      </c>
      <c r="Q33" s="40" t="s">
        <v>163</v>
      </c>
    </row>
    <row r="34" spans="1:17" ht="15" customHeight="1">
      <c r="A34" s="31">
        <v>2</v>
      </c>
      <c r="B34" s="32" t="s">
        <v>316</v>
      </c>
      <c r="C34" s="51" t="s">
        <v>317</v>
      </c>
      <c r="D34" s="54" t="s">
        <v>308</v>
      </c>
      <c r="E34" s="50">
        <v>61.65</v>
      </c>
      <c r="F34" s="55">
        <v>46</v>
      </c>
      <c r="G34" s="56">
        <v>50</v>
      </c>
      <c r="H34" s="57">
        <v>54</v>
      </c>
      <c r="I34" s="25">
        <f t="shared" si="4"/>
        <v>54</v>
      </c>
      <c r="J34" s="47">
        <v>60</v>
      </c>
      <c r="K34" s="45">
        <v>65</v>
      </c>
      <c r="L34" s="45">
        <v>70</v>
      </c>
      <c r="M34" s="26">
        <f t="shared" si="5"/>
        <v>70</v>
      </c>
      <c r="N34" s="27">
        <f t="shared" si="6"/>
        <v>124</v>
      </c>
      <c r="O34" s="94">
        <v>11</v>
      </c>
      <c r="P34" s="29">
        <f t="shared" si="7"/>
        <v>180.06206441304812</v>
      </c>
      <c r="Q34" s="59" t="s">
        <v>163</v>
      </c>
    </row>
    <row r="35" spans="1:17" ht="15" customHeight="1">
      <c r="A35" s="31">
        <v>13</v>
      </c>
      <c r="B35" s="60" t="s">
        <v>318</v>
      </c>
      <c r="C35" s="67" t="s">
        <v>319</v>
      </c>
      <c r="D35" s="68" t="s">
        <v>308</v>
      </c>
      <c r="E35" s="63">
        <v>65.35</v>
      </c>
      <c r="F35" s="64">
        <v>47</v>
      </c>
      <c r="G35" s="65">
        <v>50</v>
      </c>
      <c r="H35" s="65">
        <v>54</v>
      </c>
      <c r="I35" s="25">
        <f t="shared" si="4"/>
        <v>54</v>
      </c>
      <c r="J35" s="65" t="s">
        <v>135</v>
      </c>
      <c r="K35" s="65">
        <v>70</v>
      </c>
      <c r="L35" s="65">
        <v>75</v>
      </c>
      <c r="M35" s="26">
        <f t="shared" si="5"/>
        <v>75</v>
      </c>
      <c r="N35" s="27">
        <f t="shared" si="6"/>
        <v>129</v>
      </c>
      <c r="O35" s="94">
        <v>9</v>
      </c>
      <c r="P35" s="29">
        <f t="shared" si="7"/>
        <v>179.8616419392276</v>
      </c>
      <c r="Q35" s="66" t="s">
        <v>35</v>
      </c>
    </row>
    <row r="36" spans="1:17" ht="15" customHeight="1">
      <c r="A36" s="31">
        <v>11</v>
      </c>
      <c r="B36" s="32" t="s">
        <v>320</v>
      </c>
      <c r="C36" s="51" t="s">
        <v>321</v>
      </c>
      <c r="D36" s="54" t="s">
        <v>308</v>
      </c>
      <c r="E36" s="50">
        <v>62.9</v>
      </c>
      <c r="F36" s="55">
        <v>45</v>
      </c>
      <c r="G36" s="56">
        <v>50</v>
      </c>
      <c r="H36" s="57">
        <v>52</v>
      </c>
      <c r="I36" s="25">
        <f t="shared" si="4"/>
        <v>52</v>
      </c>
      <c r="J36" s="45">
        <v>65</v>
      </c>
      <c r="K36" s="45">
        <v>70</v>
      </c>
      <c r="L36" s="45">
        <v>74</v>
      </c>
      <c r="M36" s="26">
        <f t="shared" si="5"/>
        <v>74</v>
      </c>
      <c r="N36" s="27">
        <f t="shared" si="6"/>
        <v>126</v>
      </c>
      <c r="O36" s="94">
        <v>8</v>
      </c>
      <c r="P36" s="29">
        <f t="shared" si="7"/>
        <v>180.37525901036966</v>
      </c>
      <c r="Q36" s="59" t="s">
        <v>35</v>
      </c>
    </row>
    <row r="37" spans="1:18" ht="15" customHeight="1">
      <c r="A37" s="31">
        <v>6</v>
      </c>
      <c r="B37" s="84" t="s">
        <v>173</v>
      </c>
      <c r="C37" s="85" t="s">
        <v>174</v>
      </c>
      <c r="D37" s="86" t="s">
        <v>308</v>
      </c>
      <c r="E37" s="69">
        <v>49.55</v>
      </c>
      <c r="F37" s="64">
        <v>47</v>
      </c>
      <c r="G37" s="65">
        <v>51</v>
      </c>
      <c r="H37" s="70" t="s">
        <v>175</v>
      </c>
      <c r="I37" s="25">
        <f t="shared" si="4"/>
        <v>51</v>
      </c>
      <c r="J37" s="71">
        <v>56</v>
      </c>
      <c r="K37" s="65" t="s">
        <v>168</v>
      </c>
      <c r="L37" s="65" t="s">
        <v>168</v>
      </c>
      <c r="M37" s="26">
        <f t="shared" si="5"/>
        <v>56</v>
      </c>
      <c r="N37" s="27">
        <f t="shared" si="6"/>
        <v>107</v>
      </c>
      <c r="O37" s="95">
        <v>7</v>
      </c>
      <c r="P37" s="29">
        <f t="shared" si="7"/>
        <v>184.76337322331756</v>
      </c>
      <c r="Q37" s="66" t="s">
        <v>163</v>
      </c>
      <c r="R37" s="140"/>
    </row>
    <row r="38" spans="1:17" ht="15" customHeight="1">
      <c r="A38" s="53">
        <v>3</v>
      </c>
      <c r="B38" s="32" t="s">
        <v>248</v>
      </c>
      <c r="C38" s="51" t="s">
        <v>249</v>
      </c>
      <c r="D38" s="52" t="s">
        <v>308</v>
      </c>
      <c r="E38" s="43">
        <v>94.5</v>
      </c>
      <c r="F38" s="44">
        <v>70</v>
      </c>
      <c r="G38" s="45" t="s">
        <v>195</v>
      </c>
      <c r="H38" s="46">
        <v>75</v>
      </c>
      <c r="I38" s="25">
        <f t="shared" si="4"/>
        <v>75</v>
      </c>
      <c r="J38" s="47">
        <v>90</v>
      </c>
      <c r="K38" s="45">
        <v>95</v>
      </c>
      <c r="L38" s="45" t="s">
        <v>201</v>
      </c>
      <c r="M38" s="26">
        <f t="shared" si="5"/>
        <v>95</v>
      </c>
      <c r="N38" s="27">
        <f t="shared" si="6"/>
        <v>170</v>
      </c>
      <c r="O38" s="94">
        <v>5</v>
      </c>
      <c r="P38" s="29">
        <f t="shared" si="7"/>
        <v>193.50653086130762</v>
      </c>
      <c r="Q38" s="40" t="s">
        <v>163</v>
      </c>
    </row>
    <row r="39" spans="1:17" ht="15" customHeight="1">
      <c r="A39" s="31">
        <v>4</v>
      </c>
      <c r="B39" s="60" t="s">
        <v>322</v>
      </c>
      <c r="C39" s="61" t="s">
        <v>323</v>
      </c>
      <c r="D39" s="62" t="s">
        <v>162</v>
      </c>
      <c r="E39" s="63">
        <v>60.2</v>
      </c>
      <c r="F39" s="64" t="s">
        <v>179</v>
      </c>
      <c r="G39" s="65">
        <v>45</v>
      </c>
      <c r="H39" s="65">
        <v>48</v>
      </c>
      <c r="I39" s="25">
        <f t="shared" si="4"/>
        <v>48</v>
      </c>
      <c r="J39" s="64">
        <v>65</v>
      </c>
      <c r="K39" s="65">
        <v>70</v>
      </c>
      <c r="L39" s="65" t="s">
        <v>324</v>
      </c>
      <c r="M39" s="26">
        <f t="shared" si="5"/>
        <v>70</v>
      </c>
      <c r="N39" s="27">
        <f t="shared" si="6"/>
        <v>118</v>
      </c>
      <c r="O39" s="94">
        <v>9</v>
      </c>
      <c r="P39" s="29">
        <f t="shared" si="7"/>
        <v>174.33455921214195</v>
      </c>
      <c r="Q39" s="66" t="s">
        <v>163</v>
      </c>
    </row>
    <row r="40" spans="1:17" ht="15" customHeight="1">
      <c r="A40" s="31">
        <v>2</v>
      </c>
      <c r="B40" s="60" t="s">
        <v>325</v>
      </c>
      <c r="C40" s="67" t="s">
        <v>326</v>
      </c>
      <c r="D40" s="68" t="s">
        <v>162</v>
      </c>
      <c r="E40" s="63">
        <v>76.1</v>
      </c>
      <c r="F40" s="64">
        <v>45</v>
      </c>
      <c r="G40" s="65">
        <v>50</v>
      </c>
      <c r="H40" s="65">
        <v>52</v>
      </c>
      <c r="I40" s="25">
        <f t="shared" si="4"/>
        <v>52</v>
      </c>
      <c r="J40" s="71" t="s">
        <v>135</v>
      </c>
      <c r="K40" s="65">
        <v>70</v>
      </c>
      <c r="L40" s="65">
        <v>72</v>
      </c>
      <c r="M40" s="26">
        <f t="shared" si="5"/>
        <v>72</v>
      </c>
      <c r="N40" s="27">
        <f t="shared" si="6"/>
        <v>124</v>
      </c>
      <c r="O40" s="95">
        <v>8</v>
      </c>
      <c r="P40" s="29">
        <f t="shared" si="7"/>
        <v>157.20020208834774</v>
      </c>
      <c r="Q40" s="151" t="s">
        <v>163</v>
      </c>
    </row>
    <row r="41" spans="1:18" ht="15" customHeight="1">
      <c r="A41" s="31">
        <v>16</v>
      </c>
      <c r="B41" s="60" t="s">
        <v>327</v>
      </c>
      <c r="C41" s="73" t="s">
        <v>328</v>
      </c>
      <c r="D41" s="54" t="s">
        <v>162</v>
      </c>
      <c r="E41" s="75">
        <v>59.2</v>
      </c>
      <c r="F41" s="76">
        <v>40</v>
      </c>
      <c r="G41" s="77">
        <v>43</v>
      </c>
      <c r="H41" s="37">
        <v>45</v>
      </c>
      <c r="I41" s="25">
        <f t="shared" si="4"/>
        <v>45</v>
      </c>
      <c r="J41" s="38">
        <v>60</v>
      </c>
      <c r="K41" s="37">
        <v>65</v>
      </c>
      <c r="L41" s="37" t="s">
        <v>134</v>
      </c>
      <c r="M41" s="26">
        <f t="shared" si="5"/>
        <v>65</v>
      </c>
      <c r="N41" s="27">
        <f t="shared" si="6"/>
        <v>110</v>
      </c>
      <c r="O41" s="94">
        <v>7</v>
      </c>
      <c r="P41" s="29">
        <f t="shared" si="7"/>
        <v>164.54133723472103</v>
      </c>
      <c r="Q41" s="66" t="s">
        <v>35</v>
      </c>
      <c r="R41" s="140"/>
    </row>
    <row r="42" spans="1:17" ht="15" customHeight="1">
      <c r="A42" s="53">
        <v>1</v>
      </c>
      <c r="B42" s="60" t="s">
        <v>329</v>
      </c>
      <c r="C42" s="67" t="s">
        <v>330</v>
      </c>
      <c r="D42" s="68" t="s">
        <v>162</v>
      </c>
      <c r="E42" s="63">
        <v>70.55</v>
      </c>
      <c r="F42" s="64">
        <v>45</v>
      </c>
      <c r="G42" s="65">
        <v>50</v>
      </c>
      <c r="H42" s="65" t="s">
        <v>277</v>
      </c>
      <c r="I42" s="25">
        <f t="shared" si="4"/>
        <v>50</v>
      </c>
      <c r="J42" s="65">
        <v>65</v>
      </c>
      <c r="K42" s="65" t="s">
        <v>203</v>
      </c>
      <c r="L42" s="65">
        <v>68</v>
      </c>
      <c r="M42" s="26">
        <f t="shared" si="5"/>
        <v>68</v>
      </c>
      <c r="N42" s="27">
        <f t="shared" si="6"/>
        <v>118</v>
      </c>
      <c r="O42" s="95">
        <v>7</v>
      </c>
      <c r="P42" s="29">
        <f t="shared" si="7"/>
        <v>156.52720393287402</v>
      </c>
      <c r="Q42" s="151" t="s">
        <v>163</v>
      </c>
    </row>
    <row r="43" spans="1:19" ht="15" customHeight="1">
      <c r="A43" s="53">
        <v>8</v>
      </c>
      <c r="B43" s="78" t="s">
        <v>331</v>
      </c>
      <c r="C43" s="79" t="s">
        <v>260</v>
      </c>
      <c r="D43" s="54" t="s">
        <v>162</v>
      </c>
      <c r="E43" s="80">
        <v>60.1</v>
      </c>
      <c r="F43" s="76">
        <v>40</v>
      </c>
      <c r="G43" s="77" t="s">
        <v>179</v>
      </c>
      <c r="H43" s="37">
        <v>45</v>
      </c>
      <c r="I43" s="25">
        <f t="shared" si="4"/>
        <v>45</v>
      </c>
      <c r="J43" s="37">
        <v>60</v>
      </c>
      <c r="K43" s="37">
        <v>65</v>
      </c>
      <c r="L43" s="37" t="s">
        <v>135</v>
      </c>
      <c r="M43" s="26">
        <f t="shared" si="5"/>
        <v>65</v>
      </c>
      <c r="N43" s="27">
        <f t="shared" si="6"/>
        <v>110</v>
      </c>
      <c r="O43" s="94">
        <v>6</v>
      </c>
      <c r="P43" s="29">
        <f t="shared" si="7"/>
        <v>162.7138253423527</v>
      </c>
      <c r="Q43" s="66" t="s">
        <v>35</v>
      </c>
      <c r="R43" s="154" t="s">
        <v>35</v>
      </c>
      <c r="S43" s="146">
        <f>SUM(O40:O43)</f>
        <v>28</v>
      </c>
    </row>
    <row r="44" spans="1:17" ht="15" customHeight="1">
      <c r="A44" s="53">
        <v>4</v>
      </c>
      <c r="B44" s="84" t="s">
        <v>332</v>
      </c>
      <c r="C44" s="85" t="s">
        <v>333</v>
      </c>
      <c r="D44" s="86" t="s">
        <v>162</v>
      </c>
      <c r="E44" s="63">
        <v>71.3</v>
      </c>
      <c r="F44" s="64">
        <v>47</v>
      </c>
      <c r="G44" s="65" t="s">
        <v>334</v>
      </c>
      <c r="H44" s="65">
        <v>50</v>
      </c>
      <c r="I44" s="25">
        <f t="shared" si="4"/>
        <v>50</v>
      </c>
      <c r="J44" s="71">
        <v>60</v>
      </c>
      <c r="K44" s="65">
        <v>62</v>
      </c>
      <c r="L44" s="65">
        <v>65</v>
      </c>
      <c r="M44" s="26">
        <f t="shared" si="5"/>
        <v>65</v>
      </c>
      <c r="N44" s="27">
        <f t="shared" si="6"/>
        <v>115</v>
      </c>
      <c r="O44" s="95">
        <v>4</v>
      </c>
      <c r="P44" s="29">
        <f t="shared" si="7"/>
        <v>151.54959316325042</v>
      </c>
      <c r="Q44" s="151" t="s">
        <v>163</v>
      </c>
    </row>
    <row r="45" spans="1:18" ht="15" customHeight="1">
      <c r="A45" s="31">
        <v>2</v>
      </c>
      <c r="B45" s="60" t="s">
        <v>335</v>
      </c>
      <c r="C45" s="67" t="s">
        <v>336</v>
      </c>
      <c r="D45" s="68" t="s">
        <v>162</v>
      </c>
      <c r="E45" s="63">
        <v>68.95</v>
      </c>
      <c r="F45" s="64">
        <v>40</v>
      </c>
      <c r="G45" s="65" t="s">
        <v>179</v>
      </c>
      <c r="H45" s="65">
        <v>45</v>
      </c>
      <c r="I45" s="25">
        <f t="shared" si="4"/>
        <v>45</v>
      </c>
      <c r="J45" s="71">
        <v>45</v>
      </c>
      <c r="K45" s="65">
        <v>50</v>
      </c>
      <c r="L45" s="65">
        <v>55</v>
      </c>
      <c r="M45" s="26">
        <f t="shared" si="5"/>
        <v>55</v>
      </c>
      <c r="N45" s="27">
        <f t="shared" si="6"/>
        <v>100</v>
      </c>
      <c r="O45" s="94">
        <v>2</v>
      </c>
      <c r="P45" s="29">
        <f t="shared" si="7"/>
        <v>134.58838073781106</v>
      </c>
      <c r="Q45" s="66" t="s">
        <v>163</v>
      </c>
      <c r="R45" s="141"/>
    </row>
    <row r="46" spans="1:17" ht="15" customHeight="1">
      <c r="A46" s="31">
        <v>4</v>
      </c>
      <c r="B46" s="48" t="s">
        <v>160</v>
      </c>
      <c r="C46" s="128" t="s">
        <v>161</v>
      </c>
      <c r="D46" s="52" t="s">
        <v>162</v>
      </c>
      <c r="E46" s="50">
        <v>44.9</v>
      </c>
      <c r="F46" s="44">
        <v>25</v>
      </c>
      <c r="G46" s="45">
        <v>27</v>
      </c>
      <c r="H46" s="45" t="s">
        <v>67</v>
      </c>
      <c r="I46" s="25">
        <f t="shared" si="4"/>
        <v>27</v>
      </c>
      <c r="J46" s="47">
        <v>34</v>
      </c>
      <c r="K46" s="45">
        <v>38</v>
      </c>
      <c r="L46" s="45" t="s">
        <v>39</v>
      </c>
      <c r="M46" s="26">
        <f t="shared" si="5"/>
        <v>38</v>
      </c>
      <c r="N46" s="27">
        <f t="shared" si="6"/>
        <v>65</v>
      </c>
      <c r="O46" s="94">
        <v>1</v>
      </c>
      <c r="P46" s="29">
        <f t="shared" si="7"/>
        <v>122.67540080829994</v>
      </c>
      <c r="Q46" s="40" t="s">
        <v>163</v>
      </c>
    </row>
    <row r="47" spans="1:19" ht="15" customHeight="1">
      <c r="A47" s="31">
        <v>3</v>
      </c>
      <c r="B47" s="60" t="s">
        <v>337</v>
      </c>
      <c r="C47" s="67" t="s">
        <v>336</v>
      </c>
      <c r="D47" s="68" t="s">
        <v>162</v>
      </c>
      <c r="E47" s="63">
        <v>69</v>
      </c>
      <c r="F47" s="64">
        <v>40</v>
      </c>
      <c r="G47" s="65">
        <v>45</v>
      </c>
      <c r="H47" s="65" t="s">
        <v>338</v>
      </c>
      <c r="I47" s="25">
        <f t="shared" si="4"/>
        <v>45</v>
      </c>
      <c r="J47" s="65">
        <v>45</v>
      </c>
      <c r="K47" s="65">
        <v>50</v>
      </c>
      <c r="L47" s="65">
        <v>55</v>
      </c>
      <c r="M47" s="26">
        <f t="shared" si="5"/>
        <v>55</v>
      </c>
      <c r="N47" s="27">
        <f t="shared" si="6"/>
        <v>100</v>
      </c>
      <c r="O47" s="94">
        <v>1</v>
      </c>
      <c r="P47" s="29">
        <f t="shared" si="7"/>
        <v>134.52595535117104</v>
      </c>
      <c r="Q47" s="59" t="s">
        <v>163</v>
      </c>
      <c r="R47" s="158" t="s">
        <v>163</v>
      </c>
      <c r="S47" s="146">
        <f>SUM(O34:O47)</f>
        <v>85</v>
      </c>
    </row>
    <row r="48" spans="1:19" ht="15" customHeight="1">
      <c r="A48" s="31">
        <v>17</v>
      </c>
      <c r="B48" s="32" t="s">
        <v>339</v>
      </c>
      <c r="C48" s="129" t="s">
        <v>340</v>
      </c>
      <c r="D48" s="103" t="s">
        <v>3</v>
      </c>
      <c r="E48" s="35">
        <v>68.85</v>
      </c>
      <c r="F48" s="36">
        <v>88</v>
      </c>
      <c r="G48" s="37">
        <v>93</v>
      </c>
      <c r="H48" s="37" t="s">
        <v>341</v>
      </c>
      <c r="I48" s="25">
        <f t="shared" si="4"/>
        <v>93</v>
      </c>
      <c r="J48" s="37">
        <v>110</v>
      </c>
      <c r="K48" s="37">
        <v>114</v>
      </c>
      <c r="L48" s="37">
        <v>116</v>
      </c>
      <c r="M48" s="26">
        <f t="shared" si="5"/>
        <v>116</v>
      </c>
      <c r="N48" s="27">
        <f t="shared" si="6"/>
        <v>209</v>
      </c>
      <c r="O48" s="94">
        <v>28</v>
      </c>
      <c r="P48" s="29">
        <f t="shared" si="7"/>
        <v>281.55142671782426</v>
      </c>
      <c r="Q48" s="159" t="s">
        <v>218</v>
      </c>
      <c r="R48" s="20"/>
      <c r="S48" s="20"/>
    </row>
    <row r="49" spans="1:17" ht="15" customHeight="1">
      <c r="A49" s="107">
        <v>6</v>
      </c>
      <c r="B49" s="32" t="s">
        <v>342</v>
      </c>
      <c r="C49" s="51" t="s">
        <v>343</v>
      </c>
      <c r="D49" s="52" t="s">
        <v>3</v>
      </c>
      <c r="E49" s="43">
        <v>68.1</v>
      </c>
      <c r="F49" s="44">
        <v>75</v>
      </c>
      <c r="G49" s="45">
        <v>82</v>
      </c>
      <c r="H49" s="46">
        <v>85</v>
      </c>
      <c r="I49" s="25">
        <f t="shared" si="4"/>
        <v>85</v>
      </c>
      <c r="J49" s="45">
        <v>90</v>
      </c>
      <c r="K49" s="45">
        <v>95</v>
      </c>
      <c r="L49" s="45" t="s">
        <v>201</v>
      </c>
      <c r="M49" s="26">
        <f t="shared" si="5"/>
        <v>95</v>
      </c>
      <c r="N49" s="27">
        <f t="shared" si="6"/>
        <v>180</v>
      </c>
      <c r="O49" s="94">
        <v>26</v>
      </c>
      <c r="P49" s="29">
        <f t="shared" si="7"/>
        <v>244.20369144055715</v>
      </c>
      <c r="Q49" s="40" t="s">
        <v>196</v>
      </c>
    </row>
    <row r="50" spans="1:18" ht="15" customHeight="1">
      <c r="A50" s="53">
        <v>17</v>
      </c>
      <c r="B50" s="72" t="s">
        <v>344</v>
      </c>
      <c r="C50" s="157" t="s">
        <v>345</v>
      </c>
      <c r="D50" s="98" t="s">
        <v>3</v>
      </c>
      <c r="E50" s="75">
        <v>61.25</v>
      </c>
      <c r="F50" s="76">
        <v>77</v>
      </c>
      <c r="G50" s="77">
        <v>81</v>
      </c>
      <c r="H50" s="37">
        <v>85</v>
      </c>
      <c r="I50" s="25">
        <f t="shared" si="4"/>
        <v>85</v>
      </c>
      <c r="J50" s="36">
        <v>95</v>
      </c>
      <c r="K50" s="37">
        <v>100</v>
      </c>
      <c r="L50" s="37">
        <v>105</v>
      </c>
      <c r="M50" s="26">
        <f t="shared" si="5"/>
        <v>105</v>
      </c>
      <c r="N50" s="27">
        <f t="shared" si="6"/>
        <v>190</v>
      </c>
      <c r="O50" s="94">
        <v>25</v>
      </c>
      <c r="P50" s="29">
        <f t="shared" si="7"/>
        <v>277.19713286499825</v>
      </c>
      <c r="Q50" s="66" t="s">
        <v>200</v>
      </c>
      <c r="R50" s="141"/>
    </row>
    <row r="51" spans="1:19" ht="15" customHeight="1">
      <c r="A51" s="53">
        <v>12</v>
      </c>
      <c r="B51" s="78" t="s">
        <v>346</v>
      </c>
      <c r="C51" s="79" t="s">
        <v>347</v>
      </c>
      <c r="D51" s="54" t="s">
        <v>3</v>
      </c>
      <c r="E51" s="80">
        <v>75.2</v>
      </c>
      <c r="F51" s="76">
        <v>90</v>
      </c>
      <c r="G51" s="77">
        <v>95</v>
      </c>
      <c r="H51" s="37" t="s">
        <v>348</v>
      </c>
      <c r="I51" s="25">
        <f t="shared" si="4"/>
        <v>95</v>
      </c>
      <c r="J51" s="38">
        <v>115</v>
      </c>
      <c r="K51" s="37">
        <v>118</v>
      </c>
      <c r="L51" s="37">
        <v>123</v>
      </c>
      <c r="M51" s="26">
        <f t="shared" si="5"/>
        <v>123</v>
      </c>
      <c r="N51" s="27">
        <f t="shared" si="6"/>
        <v>218</v>
      </c>
      <c r="O51" s="95">
        <v>21</v>
      </c>
      <c r="P51" s="29">
        <f t="shared" si="7"/>
        <v>278.2693654507388</v>
      </c>
      <c r="Q51" s="66" t="s">
        <v>218</v>
      </c>
      <c r="R51" s="154" t="s">
        <v>218</v>
      </c>
      <c r="S51" s="20">
        <v>49</v>
      </c>
    </row>
    <row r="52" spans="1:17" ht="15" customHeight="1">
      <c r="A52" s="31">
        <v>6</v>
      </c>
      <c r="B52" s="60" t="s">
        <v>349</v>
      </c>
      <c r="C52" s="67" t="s">
        <v>350</v>
      </c>
      <c r="D52" s="68" t="s">
        <v>3</v>
      </c>
      <c r="E52" s="63">
        <v>60.1</v>
      </c>
      <c r="F52" s="64">
        <v>55</v>
      </c>
      <c r="G52" s="65">
        <v>60</v>
      </c>
      <c r="H52" s="65">
        <v>62</v>
      </c>
      <c r="I52" s="25">
        <f t="shared" si="4"/>
        <v>62</v>
      </c>
      <c r="J52" s="71">
        <v>80</v>
      </c>
      <c r="K52" s="65">
        <v>83</v>
      </c>
      <c r="L52" s="65">
        <v>85</v>
      </c>
      <c r="M52" s="26">
        <f t="shared" si="5"/>
        <v>85</v>
      </c>
      <c r="N52" s="27">
        <f t="shared" si="6"/>
        <v>147</v>
      </c>
      <c r="O52" s="94">
        <v>21</v>
      </c>
      <c r="P52" s="29">
        <f t="shared" si="7"/>
        <v>217.44483932114406</v>
      </c>
      <c r="Q52" s="66" t="s">
        <v>196</v>
      </c>
    </row>
    <row r="53" spans="1:17" ht="15" customHeight="1">
      <c r="A53" s="53">
        <v>23</v>
      </c>
      <c r="B53" s="82" t="s">
        <v>351</v>
      </c>
      <c r="C53" s="79" t="s">
        <v>352</v>
      </c>
      <c r="D53" s="68" t="s">
        <v>3</v>
      </c>
      <c r="E53" s="63">
        <v>76.15</v>
      </c>
      <c r="F53" s="64">
        <v>86</v>
      </c>
      <c r="G53" s="65">
        <v>90</v>
      </c>
      <c r="H53" s="65" t="s">
        <v>353</v>
      </c>
      <c r="I53" s="25">
        <f t="shared" si="4"/>
        <v>90</v>
      </c>
      <c r="J53" s="65">
        <v>113</v>
      </c>
      <c r="K53" s="65">
        <v>118</v>
      </c>
      <c r="L53" s="65">
        <v>122</v>
      </c>
      <c r="M53" s="26">
        <f t="shared" si="5"/>
        <v>122</v>
      </c>
      <c r="N53" s="27">
        <f t="shared" si="6"/>
        <v>212</v>
      </c>
      <c r="O53" s="95">
        <v>19</v>
      </c>
      <c r="P53" s="29">
        <f t="shared" si="7"/>
        <v>268.6606920870407</v>
      </c>
      <c r="Q53" s="83" t="s">
        <v>196</v>
      </c>
    </row>
    <row r="54" spans="1:17" ht="15" customHeight="1">
      <c r="A54" s="31">
        <v>11</v>
      </c>
      <c r="B54" s="60" t="s">
        <v>354</v>
      </c>
      <c r="C54" s="67" t="s">
        <v>355</v>
      </c>
      <c r="D54" s="68" t="s">
        <v>3</v>
      </c>
      <c r="E54" s="63">
        <v>75.45</v>
      </c>
      <c r="F54" s="64">
        <v>87</v>
      </c>
      <c r="G54" s="65">
        <v>90</v>
      </c>
      <c r="H54" s="65" t="s">
        <v>353</v>
      </c>
      <c r="I54" s="25">
        <f t="shared" si="4"/>
        <v>90</v>
      </c>
      <c r="J54" s="65">
        <v>108</v>
      </c>
      <c r="K54" s="65">
        <v>110</v>
      </c>
      <c r="L54" s="65" t="s">
        <v>356</v>
      </c>
      <c r="M54" s="26">
        <f t="shared" si="5"/>
        <v>110</v>
      </c>
      <c r="N54" s="27">
        <f t="shared" si="6"/>
        <v>200</v>
      </c>
      <c r="O54" s="95">
        <v>18</v>
      </c>
      <c r="P54" s="29">
        <f t="shared" si="7"/>
        <v>254.8026816127266</v>
      </c>
      <c r="Q54" s="66" t="s">
        <v>200</v>
      </c>
    </row>
    <row r="55" spans="1:17" ht="15" customHeight="1">
      <c r="A55" s="31">
        <v>24</v>
      </c>
      <c r="B55" s="160" t="s">
        <v>357</v>
      </c>
      <c r="C55" s="161" t="s">
        <v>358</v>
      </c>
      <c r="D55" s="162" t="s">
        <v>3</v>
      </c>
      <c r="E55" s="50">
        <v>54.3</v>
      </c>
      <c r="F55" s="44">
        <v>62</v>
      </c>
      <c r="G55" s="45">
        <v>67</v>
      </c>
      <c r="H55" s="45">
        <v>71</v>
      </c>
      <c r="I55" s="25">
        <f t="shared" si="4"/>
        <v>71</v>
      </c>
      <c r="J55" s="47">
        <v>76</v>
      </c>
      <c r="K55" s="45">
        <v>81</v>
      </c>
      <c r="L55" s="45">
        <v>85</v>
      </c>
      <c r="M55" s="26">
        <f t="shared" si="5"/>
        <v>85</v>
      </c>
      <c r="N55" s="27">
        <f t="shared" si="6"/>
        <v>156</v>
      </c>
      <c r="O55" s="94">
        <v>12</v>
      </c>
      <c r="P55" s="29">
        <f t="shared" si="7"/>
        <v>249.51434214242036</v>
      </c>
      <c r="Q55" s="40" t="s">
        <v>196</v>
      </c>
    </row>
    <row r="56" spans="1:19" ht="15" customHeight="1">
      <c r="A56" s="53">
        <v>5</v>
      </c>
      <c r="B56" s="48" t="s">
        <v>359</v>
      </c>
      <c r="C56" s="128" t="s">
        <v>360</v>
      </c>
      <c r="D56" s="52" t="s">
        <v>3</v>
      </c>
      <c r="E56" s="50">
        <v>77.6</v>
      </c>
      <c r="F56" s="44">
        <v>95</v>
      </c>
      <c r="G56" s="45" t="s">
        <v>201</v>
      </c>
      <c r="H56" s="45" t="s">
        <v>128</v>
      </c>
      <c r="I56" s="25">
        <f t="shared" si="4"/>
        <v>95</v>
      </c>
      <c r="J56" s="47">
        <v>113</v>
      </c>
      <c r="K56" s="45">
        <v>117</v>
      </c>
      <c r="L56" s="45" t="s">
        <v>361</v>
      </c>
      <c r="M56" s="26">
        <f t="shared" si="5"/>
        <v>117</v>
      </c>
      <c r="N56" s="27">
        <f t="shared" si="6"/>
        <v>212</v>
      </c>
      <c r="O56" s="94">
        <v>11</v>
      </c>
      <c r="P56" s="29">
        <f t="shared" si="7"/>
        <v>265.8116798669896</v>
      </c>
      <c r="Q56" s="40" t="s">
        <v>196</v>
      </c>
      <c r="R56" s="145" t="s">
        <v>196</v>
      </c>
      <c r="S56" s="146">
        <f>SUM(O52:O56)</f>
        <v>81</v>
      </c>
    </row>
    <row r="57" spans="1:17" ht="15" customHeight="1">
      <c r="A57" s="31">
        <v>14</v>
      </c>
      <c r="B57" s="32" t="s">
        <v>362</v>
      </c>
      <c r="C57" s="51" t="s">
        <v>319</v>
      </c>
      <c r="D57" s="52" t="s">
        <v>45</v>
      </c>
      <c r="E57" s="43">
        <v>84.75</v>
      </c>
      <c r="F57" s="44">
        <v>100</v>
      </c>
      <c r="G57" s="45">
        <v>105</v>
      </c>
      <c r="H57" s="46" t="s">
        <v>199</v>
      </c>
      <c r="I57" s="25">
        <f t="shared" si="4"/>
        <v>105</v>
      </c>
      <c r="J57" s="47">
        <v>117</v>
      </c>
      <c r="K57" s="45">
        <v>122</v>
      </c>
      <c r="L57" s="45" t="s">
        <v>244</v>
      </c>
      <c r="M57" s="26">
        <f t="shared" si="5"/>
        <v>122</v>
      </c>
      <c r="N57" s="27">
        <f t="shared" si="6"/>
        <v>227</v>
      </c>
      <c r="O57" s="94">
        <v>12</v>
      </c>
      <c r="P57" s="29">
        <f t="shared" si="7"/>
        <v>271.6702345018599</v>
      </c>
      <c r="Q57" s="40" t="s">
        <v>47</v>
      </c>
    </row>
    <row r="58" spans="1:18" ht="15" customHeight="1">
      <c r="A58" s="31">
        <v>15</v>
      </c>
      <c r="B58" s="32" t="s">
        <v>363</v>
      </c>
      <c r="C58" s="79" t="s">
        <v>364</v>
      </c>
      <c r="D58" s="68" t="s">
        <v>45</v>
      </c>
      <c r="E58" s="63">
        <v>68.9</v>
      </c>
      <c r="F58" s="64">
        <v>41</v>
      </c>
      <c r="G58" s="65">
        <v>43</v>
      </c>
      <c r="H58" s="65">
        <v>45</v>
      </c>
      <c r="I58" s="25">
        <f t="shared" si="4"/>
        <v>45</v>
      </c>
      <c r="J58" s="65">
        <v>58</v>
      </c>
      <c r="K58" s="65">
        <v>61</v>
      </c>
      <c r="L58" s="65">
        <v>62</v>
      </c>
      <c r="M58" s="26">
        <f t="shared" si="5"/>
        <v>62</v>
      </c>
      <c r="N58" s="27">
        <f t="shared" si="6"/>
        <v>107</v>
      </c>
      <c r="O58" s="94">
        <v>3</v>
      </c>
      <c r="P58" s="29">
        <f t="shared" si="7"/>
        <v>144.07649433158537</v>
      </c>
      <c r="Q58" s="83" t="s">
        <v>47</v>
      </c>
      <c r="R58" s="140"/>
    </row>
    <row r="59" spans="1:17" ht="15" customHeight="1">
      <c r="A59" s="31">
        <v>20</v>
      </c>
      <c r="B59" s="82" t="s">
        <v>234</v>
      </c>
      <c r="C59" s="51" t="s">
        <v>235</v>
      </c>
      <c r="D59" s="52" t="s">
        <v>45</v>
      </c>
      <c r="E59" s="163">
        <v>87.6</v>
      </c>
      <c r="F59" s="47">
        <v>40</v>
      </c>
      <c r="G59" s="45">
        <v>43</v>
      </c>
      <c r="H59" s="46">
        <v>45</v>
      </c>
      <c r="I59" s="25">
        <v>45</v>
      </c>
      <c r="J59" s="47">
        <v>60</v>
      </c>
      <c r="K59" s="45">
        <v>62</v>
      </c>
      <c r="L59" s="45">
        <v>65</v>
      </c>
      <c r="M59" s="26">
        <v>65</v>
      </c>
      <c r="N59" s="27">
        <v>110</v>
      </c>
      <c r="O59" s="28">
        <v>3</v>
      </c>
      <c r="P59" s="29">
        <v>129.54508675094135</v>
      </c>
      <c r="Q59" s="40" t="s">
        <v>47</v>
      </c>
    </row>
    <row r="60" spans="1:19" ht="15" customHeight="1">
      <c r="A60" s="53">
        <v>13</v>
      </c>
      <c r="B60" s="60" t="s">
        <v>257</v>
      </c>
      <c r="C60" s="127" t="s">
        <v>258</v>
      </c>
      <c r="D60" s="62" t="s">
        <v>45</v>
      </c>
      <c r="E60" s="63">
        <v>106.65</v>
      </c>
      <c r="F60" s="64">
        <v>55</v>
      </c>
      <c r="G60" s="65">
        <v>58</v>
      </c>
      <c r="H60" s="65">
        <v>60</v>
      </c>
      <c r="I60" s="25">
        <v>60</v>
      </c>
      <c r="J60" s="71">
        <v>69</v>
      </c>
      <c r="K60" s="65">
        <v>72</v>
      </c>
      <c r="L60" s="65">
        <v>75</v>
      </c>
      <c r="M60" s="26">
        <v>75</v>
      </c>
      <c r="N60" s="27">
        <v>135</v>
      </c>
      <c r="O60" s="95">
        <v>1</v>
      </c>
      <c r="P60" s="29">
        <v>146.74575013812012</v>
      </c>
      <c r="Q60" s="66" t="s">
        <v>47</v>
      </c>
      <c r="R60" s="154" t="s">
        <v>47</v>
      </c>
      <c r="S60" s="146">
        <f>SUM(O57:O60)</f>
        <v>19</v>
      </c>
    </row>
    <row r="61" spans="1:17" ht="15" customHeight="1">
      <c r="A61" s="31">
        <v>3</v>
      </c>
      <c r="B61" s="82" t="s">
        <v>365</v>
      </c>
      <c r="C61" s="131" t="s">
        <v>231</v>
      </c>
      <c r="D61" s="62" t="s">
        <v>232</v>
      </c>
      <c r="E61" s="63">
        <v>60.4</v>
      </c>
      <c r="F61" s="64">
        <v>53</v>
      </c>
      <c r="G61" s="65">
        <v>55</v>
      </c>
      <c r="H61" s="65">
        <v>58</v>
      </c>
      <c r="I61" s="25">
        <f aca="true" t="shared" si="8" ref="I61:I89">MAX(F61:H61)</f>
        <v>58</v>
      </c>
      <c r="J61" s="71">
        <v>70</v>
      </c>
      <c r="K61" s="65">
        <v>72</v>
      </c>
      <c r="L61" s="65">
        <v>74</v>
      </c>
      <c r="M61" s="26">
        <f aca="true" t="shared" si="9" ref="M61:M89">MAX(J61:L61)</f>
        <v>74</v>
      </c>
      <c r="N61" s="27">
        <f aca="true" t="shared" si="10" ref="N61:N89">SUM(I61,M61)</f>
        <v>132</v>
      </c>
      <c r="O61" s="94">
        <v>15</v>
      </c>
      <c r="P61" s="29">
        <f aca="true" t="shared" si="11" ref="P61:P89">IF(ISERROR(N61*10^(0.794358141*(LOG10(E61/174.393))^2)),"",N61*10^(0.794358141*(LOG10(E61/174.393))^2))</f>
        <v>194.5449424139352</v>
      </c>
      <c r="Q61" s="83" t="s">
        <v>200</v>
      </c>
    </row>
    <row r="62" spans="1:17" ht="15" customHeight="1">
      <c r="A62" s="53">
        <v>15</v>
      </c>
      <c r="B62" s="32" t="s">
        <v>366</v>
      </c>
      <c r="C62" s="41" t="s">
        <v>367</v>
      </c>
      <c r="D62" s="98" t="s">
        <v>232</v>
      </c>
      <c r="E62" s="50">
        <v>65.6</v>
      </c>
      <c r="F62" s="55">
        <v>55</v>
      </c>
      <c r="G62" s="56">
        <v>58</v>
      </c>
      <c r="H62" s="57">
        <v>60</v>
      </c>
      <c r="I62" s="25">
        <f t="shared" si="8"/>
        <v>60</v>
      </c>
      <c r="J62" s="47">
        <v>73</v>
      </c>
      <c r="K62" s="45">
        <v>76</v>
      </c>
      <c r="L62" s="45">
        <v>78</v>
      </c>
      <c r="M62" s="26">
        <f t="shared" si="9"/>
        <v>78</v>
      </c>
      <c r="N62" s="27">
        <f t="shared" si="10"/>
        <v>138</v>
      </c>
      <c r="O62" s="94">
        <v>11</v>
      </c>
      <c r="P62" s="29">
        <f t="shared" si="11"/>
        <v>191.91418537390342</v>
      </c>
      <c r="Q62" s="59" t="s">
        <v>200</v>
      </c>
    </row>
    <row r="63" spans="1:17" ht="15" customHeight="1">
      <c r="A63" s="31">
        <v>18</v>
      </c>
      <c r="B63" s="82" t="s">
        <v>230</v>
      </c>
      <c r="C63" s="131" t="s">
        <v>231</v>
      </c>
      <c r="D63" s="62" t="s">
        <v>232</v>
      </c>
      <c r="E63" s="63">
        <v>87.2</v>
      </c>
      <c r="F63" s="64">
        <v>70</v>
      </c>
      <c r="G63" s="65">
        <v>75</v>
      </c>
      <c r="H63" s="65" t="s">
        <v>208</v>
      </c>
      <c r="I63" s="25">
        <f t="shared" si="8"/>
        <v>75</v>
      </c>
      <c r="J63" s="71">
        <v>90</v>
      </c>
      <c r="K63" s="65">
        <v>95</v>
      </c>
      <c r="L63" s="65" t="s">
        <v>233</v>
      </c>
      <c r="M63" s="26">
        <f t="shared" si="9"/>
        <v>95</v>
      </c>
      <c r="N63" s="27">
        <f t="shared" si="10"/>
        <v>170</v>
      </c>
      <c r="O63" s="95">
        <v>4</v>
      </c>
      <c r="P63" s="29">
        <f t="shared" si="11"/>
        <v>200.64325813511786</v>
      </c>
      <c r="Q63" s="83" t="s">
        <v>200</v>
      </c>
    </row>
    <row r="64" spans="1:19" ht="15" customHeight="1">
      <c r="A64" s="31">
        <v>26</v>
      </c>
      <c r="B64" s="32" t="s">
        <v>368</v>
      </c>
      <c r="C64" s="51" t="s">
        <v>369</v>
      </c>
      <c r="D64" s="54" t="s">
        <v>232</v>
      </c>
      <c r="E64" s="50">
        <v>84.6</v>
      </c>
      <c r="F64" s="55">
        <v>50</v>
      </c>
      <c r="G64" s="56">
        <v>53</v>
      </c>
      <c r="H64" s="57">
        <v>55</v>
      </c>
      <c r="I64" s="25">
        <f t="shared" si="8"/>
        <v>55</v>
      </c>
      <c r="J64" s="47">
        <v>65</v>
      </c>
      <c r="K64" s="45">
        <v>68</v>
      </c>
      <c r="L64" s="45">
        <v>70</v>
      </c>
      <c r="M64" s="26">
        <f t="shared" si="9"/>
        <v>70</v>
      </c>
      <c r="N64" s="27">
        <f t="shared" si="10"/>
        <v>125</v>
      </c>
      <c r="O64" s="94">
        <v>2</v>
      </c>
      <c r="P64" s="29">
        <f t="shared" si="11"/>
        <v>149.73031206019874</v>
      </c>
      <c r="Q64" s="59" t="s">
        <v>200</v>
      </c>
      <c r="R64" s="158" t="s">
        <v>200</v>
      </c>
      <c r="S64" s="146">
        <f>SUM(O59:O64)</f>
        <v>36</v>
      </c>
    </row>
    <row r="65" spans="1:17" ht="15" customHeight="1">
      <c r="A65" s="31">
        <v>4</v>
      </c>
      <c r="B65" s="60" t="s">
        <v>370</v>
      </c>
      <c r="C65" s="67" t="s">
        <v>371</v>
      </c>
      <c r="D65" s="62" t="s">
        <v>372</v>
      </c>
      <c r="E65" s="63">
        <v>76.65</v>
      </c>
      <c r="F65" s="64">
        <v>87</v>
      </c>
      <c r="G65" s="65">
        <v>92</v>
      </c>
      <c r="H65" s="65" t="s">
        <v>204</v>
      </c>
      <c r="I65" s="25">
        <f t="shared" si="8"/>
        <v>92</v>
      </c>
      <c r="J65" s="71">
        <v>105</v>
      </c>
      <c r="K65" s="65" t="s">
        <v>199</v>
      </c>
      <c r="L65" s="65" t="s">
        <v>199</v>
      </c>
      <c r="M65" s="26">
        <f t="shared" si="9"/>
        <v>105</v>
      </c>
      <c r="N65" s="27">
        <f t="shared" si="10"/>
        <v>197</v>
      </c>
      <c r="O65" s="95">
        <v>17</v>
      </c>
      <c r="P65" s="29">
        <f t="shared" si="11"/>
        <v>248.72300515211856</v>
      </c>
      <c r="Q65" s="59" t="s">
        <v>373</v>
      </c>
    </row>
    <row r="66" spans="1:17" ht="15" customHeight="1">
      <c r="A66" s="53">
        <v>7</v>
      </c>
      <c r="B66" s="32" t="s">
        <v>374</v>
      </c>
      <c r="C66" s="129" t="s">
        <v>375</v>
      </c>
      <c r="D66" s="164" t="s">
        <v>372</v>
      </c>
      <c r="E66" s="35">
        <v>83.45</v>
      </c>
      <c r="F66" s="36">
        <v>108</v>
      </c>
      <c r="G66" s="37">
        <v>114</v>
      </c>
      <c r="H66" s="37">
        <v>117</v>
      </c>
      <c r="I66" s="25">
        <f t="shared" si="8"/>
        <v>117</v>
      </c>
      <c r="J66" s="38">
        <v>130</v>
      </c>
      <c r="K66" s="37">
        <v>137</v>
      </c>
      <c r="L66" s="37" t="s">
        <v>376</v>
      </c>
      <c r="M66" s="26">
        <f t="shared" si="9"/>
        <v>137</v>
      </c>
      <c r="N66" s="27">
        <f t="shared" si="10"/>
        <v>254</v>
      </c>
      <c r="O66" s="94">
        <v>14</v>
      </c>
      <c r="P66" s="29">
        <f t="shared" si="11"/>
        <v>306.3572864489373</v>
      </c>
      <c r="Q66" s="40" t="s">
        <v>197</v>
      </c>
    </row>
    <row r="67" spans="1:18" ht="15" customHeight="1">
      <c r="A67" s="53">
        <v>1</v>
      </c>
      <c r="B67" s="32" t="s">
        <v>377</v>
      </c>
      <c r="C67" s="104" t="s">
        <v>378</v>
      </c>
      <c r="D67" s="42" t="s">
        <v>372</v>
      </c>
      <c r="E67" s="43">
        <v>78.7</v>
      </c>
      <c r="F67" s="44">
        <v>85</v>
      </c>
      <c r="G67" s="45" t="s">
        <v>210</v>
      </c>
      <c r="H67" s="46" t="s">
        <v>379</v>
      </c>
      <c r="I67" s="25">
        <f t="shared" si="8"/>
        <v>85</v>
      </c>
      <c r="J67" s="47">
        <v>105</v>
      </c>
      <c r="K67" s="45" t="s">
        <v>199</v>
      </c>
      <c r="L67" s="45">
        <v>110</v>
      </c>
      <c r="M67" s="26">
        <f t="shared" si="9"/>
        <v>110</v>
      </c>
      <c r="N67" s="27">
        <f t="shared" si="10"/>
        <v>195</v>
      </c>
      <c r="O67" s="94">
        <v>10</v>
      </c>
      <c r="P67" s="29">
        <f t="shared" si="11"/>
        <v>242.5979674477636</v>
      </c>
      <c r="Q67" s="40" t="s">
        <v>373</v>
      </c>
      <c r="R67" s="141"/>
    </row>
    <row r="68" spans="1:17" ht="15" customHeight="1">
      <c r="A68" s="53">
        <v>2</v>
      </c>
      <c r="B68" s="32" t="s">
        <v>380</v>
      </c>
      <c r="C68" s="61" t="s">
        <v>378</v>
      </c>
      <c r="D68" s="62" t="s">
        <v>372</v>
      </c>
      <c r="E68" s="63">
        <v>55.1</v>
      </c>
      <c r="F68" s="64">
        <v>50</v>
      </c>
      <c r="G68" s="65" t="s">
        <v>277</v>
      </c>
      <c r="H68" s="65">
        <v>57</v>
      </c>
      <c r="I68" s="25">
        <f t="shared" si="8"/>
        <v>57</v>
      </c>
      <c r="J68" s="64">
        <v>70</v>
      </c>
      <c r="K68" s="65">
        <v>73</v>
      </c>
      <c r="L68" s="65">
        <v>77</v>
      </c>
      <c r="M68" s="26">
        <f t="shared" si="9"/>
        <v>77</v>
      </c>
      <c r="N68" s="27">
        <f t="shared" si="10"/>
        <v>134</v>
      </c>
      <c r="O68" s="95">
        <v>7</v>
      </c>
      <c r="P68" s="29">
        <f t="shared" si="11"/>
        <v>211.8333221034462</v>
      </c>
      <c r="Q68" s="66" t="s">
        <v>373</v>
      </c>
    </row>
    <row r="69" spans="1:19" ht="15" customHeight="1">
      <c r="A69" s="31">
        <v>8</v>
      </c>
      <c r="B69" s="48" t="s">
        <v>381</v>
      </c>
      <c r="C69" s="128" t="s">
        <v>382</v>
      </c>
      <c r="D69" s="52" t="s">
        <v>167</v>
      </c>
      <c r="E69" s="50">
        <v>66.55</v>
      </c>
      <c r="F69" s="44">
        <v>70</v>
      </c>
      <c r="G69" s="45">
        <v>75</v>
      </c>
      <c r="H69" s="45" t="s">
        <v>208</v>
      </c>
      <c r="I69" s="25">
        <f t="shared" si="8"/>
        <v>75</v>
      </c>
      <c r="J69" s="47">
        <v>90</v>
      </c>
      <c r="K69" s="45">
        <v>95</v>
      </c>
      <c r="L69" s="45" t="s">
        <v>201</v>
      </c>
      <c r="M69" s="26">
        <f t="shared" si="9"/>
        <v>95</v>
      </c>
      <c r="N69" s="27">
        <f t="shared" si="10"/>
        <v>170</v>
      </c>
      <c r="O69" s="94">
        <v>24</v>
      </c>
      <c r="P69" s="29">
        <f t="shared" si="11"/>
        <v>234.15070887156705</v>
      </c>
      <c r="Q69" s="40" t="s">
        <v>383</v>
      </c>
      <c r="R69" s="40" t="s">
        <v>383</v>
      </c>
      <c r="S69" s="146">
        <f>SUM(O66:O69)</f>
        <v>55</v>
      </c>
    </row>
    <row r="70" spans="1:17" ht="15" customHeight="1">
      <c r="A70" s="53">
        <v>6</v>
      </c>
      <c r="B70" s="60" t="s">
        <v>384</v>
      </c>
      <c r="C70" s="67" t="s">
        <v>385</v>
      </c>
      <c r="D70" s="68" t="s">
        <v>167</v>
      </c>
      <c r="E70" s="63">
        <v>61.4</v>
      </c>
      <c r="F70" s="64">
        <v>60</v>
      </c>
      <c r="G70" s="65">
        <v>65</v>
      </c>
      <c r="H70" s="65">
        <v>68</v>
      </c>
      <c r="I70" s="25">
        <f t="shared" si="8"/>
        <v>68</v>
      </c>
      <c r="J70" s="71">
        <v>80</v>
      </c>
      <c r="K70" s="65" t="s">
        <v>198</v>
      </c>
      <c r="L70" s="65">
        <v>85</v>
      </c>
      <c r="M70" s="26">
        <f t="shared" si="9"/>
        <v>85</v>
      </c>
      <c r="N70" s="27">
        <f t="shared" si="10"/>
        <v>153</v>
      </c>
      <c r="O70" s="94">
        <v>22</v>
      </c>
      <c r="P70" s="29">
        <f t="shared" si="11"/>
        <v>222.8232731035683</v>
      </c>
      <c r="Q70" s="66" t="s">
        <v>197</v>
      </c>
    </row>
    <row r="71" spans="1:19" ht="15" customHeight="1">
      <c r="A71" s="31">
        <v>19</v>
      </c>
      <c r="B71" s="32" t="s">
        <v>386</v>
      </c>
      <c r="C71" s="51" t="s">
        <v>387</v>
      </c>
      <c r="D71" s="52" t="s">
        <v>167</v>
      </c>
      <c r="E71" s="43">
        <v>55.75</v>
      </c>
      <c r="F71" s="44">
        <v>60</v>
      </c>
      <c r="G71" s="45">
        <v>65</v>
      </c>
      <c r="H71" s="46" t="s">
        <v>135</v>
      </c>
      <c r="I71" s="25">
        <f t="shared" si="8"/>
        <v>65</v>
      </c>
      <c r="J71" s="45">
        <v>76</v>
      </c>
      <c r="K71" s="45">
        <v>80</v>
      </c>
      <c r="L71" s="45">
        <v>86</v>
      </c>
      <c r="M71" s="26">
        <f t="shared" si="9"/>
        <v>86</v>
      </c>
      <c r="N71" s="27">
        <f t="shared" si="10"/>
        <v>151</v>
      </c>
      <c r="O71" s="94">
        <v>10</v>
      </c>
      <c r="P71" s="29">
        <f t="shared" si="11"/>
        <v>236.50378515855553</v>
      </c>
      <c r="Q71" s="40" t="s">
        <v>197</v>
      </c>
      <c r="R71" s="40" t="s">
        <v>197</v>
      </c>
      <c r="S71" s="146">
        <f>SUM(O68:O71)</f>
        <v>63</v>
      </c>
    </row>
    <row r="72" spans="1:17" ht="15" customHeight="1">
      <c r="A72" s="31">
        <v>11</v>
      </c>
      <c r="B72" s="32" t="s">
        <v>165</v>
      </c>
      <c r="C72" s="51" t="s">
        <v>166</v>
      </c>
      <c r="D72" s="54" t="s">
        <v>167</v>
      </c>
      <c r="E72" s="50">
        <v>47.4</v>
      </c>
      <c r="F72" s="55">
        <v>55</v>
      </c>
      <c r="G72" s="56" t="s">
        <v>168</v>
      </c>
      <c r="H72" s="57">
        <v>60</v>
      </c>
      <c r="I72" s="25">
        <f t="shared" si="8"/>
        <v>60</v>
      </c>
      <c r="J72" s="45">
        <v>70</v>
      </c>
      <c r="K72" s="45">
        <v>75</v>
      </c>
      <c r="L72" s="45" t="s">
        <v>104</v>
      </c>
      <c r="M72" s="26">
        <f t="shared" si="9"/>
        <v>75</v>
      </c>
      <c r="N72" s="27">
        <f t="shared" si="10"/>
        <v>135</v>
      </c>
      <c r="O72" s="95">
        <v>9</v>
      </c>
      <c r="P72" s="29">
        <f t="shared" si="11"/>
        <v>242.4303826068463</v>
      </c>
      <c r="Q72" s="59" t="s">
        <v>169</v>
      </c>
    </row>
    <row r="73" spans="1:19" ht="15" customHeight="1">
      <c r="A73" s="31">
        <v>5</v>
      </c>
      <c r="B73" s="84" t="s">
        <v>170</v>
      </c>
      <c r="C73" s="85" t="s">
        <v>171</v>
      </c>
      <c r="D73" s="165" t="s">
        <v>167</v>
      </c>
      <c r="E73" s="63">
        <v>49.7</v>
      </c>
      <c r="F73" s="64">
        <v>50</v>
      </c>
      <c r="G73" s="65">
        <v>52</v>
      </c>
      <c r="H73" s="65">
        <v>54</v>
      </c>
      <c r="I73" s="25">
        <f t="shared" si="8"/>
        <v>54</v>
      </c>
      <c r="J73" s="71">
        <v>62</v>
      </c>
      <c r="K73" s="65">
        <v>65</v>
      </c>
      <c r="L73" s="65">
        <v>68</v>
      </c>
      <c r="M73" s="26">
        <f t="shared" si="9"/>
        <v>68</v>
      </c>
      <c r="N73" s="27">
        <f t="shared" si="10"/>
        <v>122</v>
      </c>
      <c r="O73" s="95">
        <v>8</v>
      </c>
      <c r="P73" s="29">
        <f t="shared" si="11"/>
        <v>210.1133169927832</v>
      </c>
      <c r="Q73" s="66" t="s">
        <v>172</v>
      </c>
      <c r="R73" s="154" t="s">
        <v>172</v>
      </c>
      <c r="S73" s="130">
        <v>8</v>
      </c>
    </row>
    <row r="74" spans="1:17" ht="15" customHeight="1">
      <c r="A74" s="53">
        <v>15</v>
      </c>
      <c r="B74" s="32" t="s">
        <v>388</v>
      </c>
      <c r="C74" s="51" t="s">
        <v>389</v>
      </c>
      <c r="D74" s="54" t="s">
        <v>207</v>
      </c>
      <c r="E74" s="50">
        <v>65.2</v>
      </c>
      <c r="F74" s="55">
        <v>65</v>
      </c>
      <c r="G74" s="56">
        <v>70</v>
      </c>
      <c r="H74" s="57">
        <v>73</v>
      </c>
      <c r="I74" s="25">
        <f t="shared" si="8"/>
        <v>73</v>
      </c>
      <c r="J74" s="47">
        <v>87</v>
      </c>
      <c r="K74" s="45" t="s">
        <v>379</v>
      </c>
      <c r="L74" s="45">
        <v>93</v>
      </c>
      <c r="M74" s="26">
        <f t="shared" si="9"/>
        <v>93</v>
      </c>
      <c r="N74" s="27">
        <f t="shared" si="10"/>
        <v>166</v>
      </c>
      <c r="O74" s="94">
        <v>22</v>
      </c>
      <c r="P74" s="29">
        <f t="shared" si="11"/>
        <v>231.81076972847754</v>
      </c>
      <c r="Q74" s="59" t="s">
        <v>390</v>
      </c>
    </row>
    <row r="75" spans="1:18" ht="15" customHeight="1">
      <c r="A75" s="53">
        <v>3</v>
      </c>
      <c r="B75" s="60" t="s">
        <v>206</v>
      </c>
      <c r="C75" s="67" t="s">
        <v>391</v>
      </c>
      <c r="D75" s="68" t="s">
        <v>207</v>
      </c>
      <c r="E75" s="63">
        <v>57.9</v>
      </c>
      <c r="F75" s="64">
        <v>50</v>
      </c>
      <c r="G75" s="65">
        <v>55</v>
      </c>
      <c r="H75" s="65">
        <v>60</v>
      </c>
      <c r="I75" s="25">
        <f t="shared" si="8"/>
        <v>60</v>
      </c>
      <c r="J75" s="71">
        <v>65</v>
      </c>
      <c r="K75" s="65">
        <v>70</v>
      </c>
      <c r="L75" s="65">
        <v>72</v>
      </c>
      <c r="M75" s="26">
        <f t="shared" si="9"/>
        <v>72</v>
      </c>
      <c r="N75" s="27">
        <f t="shared" si="10"/>
        <v>132</v>
      </c>
      <c r="O75" s="94">
        <v>16</v>
      </c>
      <c r="P75" s="29">
        <f t="shared" si="11"/>
        <v>200.7790962240063</v>
      </c>
      <c r="Q75" s="59" t="s">
        <v>209</v>
      </c>
      <c r="R75" s="152"/>
    </row>
    <row r="76" spans="1:19" ht="15" customHeight="1">
      <c r="A76" s="31">
        <v>5</v>
      </c>
      <c r="B76" s="60" t="s">
        <v>392</v>
      </c>
      <c r="C76" s="67" t="s">
        <v>393</v>
      </c>
      <c r="D76" s="68" t="s">
        <v>207</v>
      </c>
      <c r="E76" s="63">
        <v>75.35</v>
      </c>
      <c r="F76" s="64" t="s">
        <v>208</v>
      </c>
      <c r="G76" s="65">
        <v>80</v>
      </c>
      <c r="H76" s="65" t="s">
        <v>198</v>
      </c>
      <c r="I76" s="25">
        <f t="shared" si="8"/>
        <v>80</v>
      </c>
      <c r="J76" s="71">
        <v>100</v>
      </c>
      <c r="K76" s="65" t="s">
        <v>217</v>
      </c>
      <c r="L76" s="65" t="s">
        <v>217</v>
      </c>
      <c r="M76" s="26">
        <f t="shared" si="9"/>
        <v>100</v>
      </c>
      <c r="N76" s="27">
        <f t="shared" si="10"/>
        <v>180</v>
      </c>
      <c r="O76" s="95">
        <v>16</v>
      </c>
      <c r="P76" s="29">
        <f t="shared" si="11"/>
        <v>229.49843985270624</v>
      </c>
      <c r="Q76" s="66" t="s">
        <v>216</v>
      </c>
      <c r="R76" s="154" t="s">
        <v>216</v>
      </c>
      <c r="S76">
        <v>41.5</v>
      </c>
    </row>
    <row r="77" spans="1:17" ht="15" customHeight="1">
      <c r="A77" s="31">
        <v>21</v>
      </c>
      <c r="B77" s="32" t="s">
        <v>394</v>
      </c>
      <c r="C77" s="51" t="s">
        <v>395</v>
      </c>
      <c r="D77" s="52" t="s">
        <v>207</v>
      </c>
      <c r="E77" s="50">
        <v>73.2</v>
      </c>
      <c r="F77" s="44" t="s">
        <v>396</v>
      </c>
      <c r="G77" s="45">
        <v>70</v>
      </c>
      <c r="H77" s="45">
        <v>75</v>
      </c>
      <c r="I77" s="25">
        <f t="shared" si="8"/>
        <v>75</v>
      </c>
      <c r="J77" s="47">
        <v>80</v>
      </c>
      <c r="K77" s="45">
        <v>85</v>
      </c>
      <c r="L77" s="45">
        <v>93</v>
      </c>
      <c r="M77" s="26">
        <f t="shared" si="9"/>
        <v>93</v>
      </c>
      <c r="N77" s="27">
        <f t="shared" si="10"/>
        <v>168</v>
      </c>
      <c r="O77" s="95">
        <v>15</v>
      </c>
      <c r="P77" s="29">
        <f t="shared" si="11"/>
        <v>217.88200939331008</v>
      </c>
      <c r="Q77" s="30" t="s">
        <v>390</v>
      </c>
    </row>
    <row r="78" spans="1:17" ht="15" customHeight="1">
      <c r="A78" s="31">
        <v>3</v>
      </c>
      <c r="B78" s="60" t="s">
        <v>397</v>
      </c>
      <c r="C78" s="67" t="s">
        <v>398</v>
      </c>
      <c r="D78" s="68" t="s">
        <v>207</v>
      </c>
      <c r="E78" s="69">
        <v>61.8</v>
      </c>
      <c r="F78" s="64">
        <v>46</v>
      </c>
      <c r="G78" s="65">
        <v>48</v>
      </c>
      <c r="H78" s="70">
        <v>50</v>
      </c>
      <c r="I78" s="25">
        <f t="shared" si="8"/>
        <v>50</v>
      </c>
      <c r="J78" s="65">
        <v>55</v>
      </c>
      <c r="K78" s="65">
        <v>60</v>
      </c>
      <c r="L78" s="65">
        <v>65</v>
      </c>
      <c r="M78" s="26">
        <f t="shared" si="9"/>
        <v>65</v>
      </c>
      <c r="N78" s="27">
        <f t="shared" si="10"/>
        <v>115</v>
      </c>
      <c r="O78" s="94">
        <v>8</v>
      </c>
      <c r="P78" s="29">
        <f t="shared" si="11"/>
        <v>166.70248130092375</v>
      </c>
      <c r="Q78" s="66" t="s">
        <v>209</v>
      </c>
    </row>
    <row r="79" spans="1:19" ht="15" customHeight="1">
      <c r="A79" s="53">
        <v>14</v>
      </c>
      <c r="B79" s="60" t="s">
        <v>399</v>
      </c>
      <c r="C79" s="67" t="s">
        <v>400</v>
      </c>
      <c r="D79" s="68" t="s">
        <v>207</v>
      </c>
      <c r="E79" s="63">
        <v>73.2</v>
      </c>
      <c r="F79" s="64">
        <v>45</v>
      </c>
      <c r="G79" s="65">
        <v>49</v>
      </c>
      <c r="H79" s="65">
        <v>52</v>
      </c>
      <c r="I79" s="25">
        <f t="shared" si="8"/>
        <v>52</v>
      </c>
      <c r="J79" s="65">
        <v>58</v>
      </c>
      <c r="K79" s="65">
        <v>62</v>
      </c>
      <c r="L79" s="65">
        <v>65</v>
      </c>
      <c r="M79" s="26">
        <f t="shared" si="9"/>
        <v>65</v>
      </c>
      <c r="N79" s="27">
        <f t="shared" si="10"/>
        <v>117</v>
      </c>
      <c r="O79" s="95">
        <v>6</v>
      </c>
      <c r="P79" s="29">
        <f t="shared" si="11"/>
        <v>151.73925654176952</v>
      </c>
      <c r="Q79" s="166" t="s">
        <v>401</v>
      </c>
      <c r="R79" s="166" t="s">
        <v>401</v>
      </c>
      <c r="S79" s="167">
        <v>55.5</v>
      </c>
    </row>
    <row r="80" spans="1:17" ht="15" customHeight="1">
      <c r="A80" s="31">
        <v>20</v>
      </c>
      <c r="B80" s="60" t="s">
        <v>402</v>
      </c>
      <c r="C80" s="67" t="s">
        <v>403</v>
      </c>
      <c r="D80" s="68" t="s">
        <v>207</v>
      </c>
      <c r="E80" s="69">
        <v>55.3</v>
      </c>
      <c r="F80" s="64">
        <v>50</v>
      </c>
      <c r="G80" s="65">
        <v>55</v>
      </c>
      <c r="H80" s="70">
        <v>57</v>
      </c>
      <c r="I80" s="25">
        <f t="shared" si="8"/>
        <v>57</v>
      </c>
      <c r="J80" s="65">
        <v>65</v>
      </c>
      <c r="K80" s="65">
        <v>70</v>
      </c>
      <c r="L80" s="65" t="s">
        <v>256</v>
      </c>
      <c r="M80" s="26">
        <f t="shared" si="9"/>
        <v>70</v>
      </c>
      <c r="N80" s="27">
        <f t="shared" si="10"/>
        <v>127</v>
      </c>
      <c r="O80" s="95">
        <v>6</v>
      </c>
      <c r="P80" s="29">
        <f t="shared" si="11"/>
        <v>200.1908735579146</v>
      </c>
      <c r="Q80" s="66" t="s">
        <v>404</v>
      </c>
    </row>
    <row r="81" spans="1:17" ht="15" customHeight="1">
      <c r="A81" s="31">
        <v>18</v>
      </c>
      <c r="B81" s="60" t="s">
        <v>405</v>
      </c>
      <c r="C81" s="61" t="s">
        <v>406</v>
      </c>
      <c r="D81" s="62" t="s">
        <v>207</v>
      </c>
      <c r="E81" s="63">
        <v>61.5</v>
      </c>
      <c r="F81" s="64" t="s">
        <v>407</v>
      </c>
      <c r="G81" s="65">
        <v>40</v>
      </c>
      <c r="H81" s="65">
        <v>45</v>
      </c>
      <c r="I81" s="25">
        <f t="shared" si="8"/>
        <v>45</v>
      </c>
      <c r="J81" s="71">
        <v>50</v>
      </c>
      <c r="K81" s="65">
        <v>55</v>
      </c>
      <c r="L81" s="65">
        <v>61</v>
      </c>
      <c r="M81" s="26">
        <f t="shared" si="9"/>
        <v>61</v>
      </c>
      <c r="N81" s="27">
        <f t="shared" si="10"/>
        <v>106</v>
      </c>
      <c r="O81" s="94">
        <v>4</v>
      </c>
      <c r="P81" s="29">
        <f t="shared" si="11"/>
        <v>154.19359699017144</v>
      </c>
      <c r="Q81" s="59" t="s">
        <v>209</v>
      </c>
    </row>
    <row r="82" spans="1:17" ht="15" customHeight="1">
      <c r="A82" s="31">
        <v>6</v>
      </c>
      <c r="B82" s="48" t="s">
        <v>250</v>
      </c>
      <c r="C82" s="168" t="s">
        <v>251</v>
      </c>
      <c r="D82" s="42" t="s">
        <v>207</v>
      </c>
      <c r="E82" s="50">
        <v>109</v>
      </c>
      <c r="F82" s="44">
        <v>55</v>
      </c>
      <c r="G82" s="45">
        <v>60</v>
      </c>
      <c r="H82" s="45">
        <v>67</v>
      </c>
      <c r="I82" s="25">
        <f t="shared" si="8"/>
        <v>67</v>
      </c>
      <c r="J82" s="44">
        <v>75</v>
      </c>
      <c r="K82" s="45">
        <v>85</v>
      </c>
      <c r="L82" s="45" t="s">
        <v>210</v>
      </c>
      <c r="M82" s="26">
        <f t="shared" si="9"/>
        <v>85</v>
      </c>
      <c r="N82" s="27">
        <f t="shared" si="10"/>
        <v>152</v>
      </c>
      <c r="O82" s="94">
        <v>4</v>
      </c>
      <c r="P82" s="29">
        <f t="shared" si="11"/>
        <v>164.03436479542557</v>
      </c>
      <c r="Q82" s="40" t="s">
        <v>252</v>
      </c>
    </row>
    <row r="83" spans="1:18" ht="15" customHeight="1">
      <c r="A83" s="53">
        <v>7</v>
      </c>
      <c r="B83" s="32" t="s">
        <v>408</v>
      </c>
      <c r="C83" s="67" t="s">
        <v>409</v>
      </c>
      <c r="D83" s="68" t="s">
        <v>82</v>
      </c>
      <c r="E83" s="63">
        <v>68.4</v>
      </c>
      <c r="F83" s="64">
        <v>66</v>
      </c>
      <c r="G83" s="65">
        <v>70</v>
      </c>
      <c r="H83" s="65">
        <v>75</v>
      </c>
      <c r="I83" s="25">
        <f t="shared" si="8"/>
        <v>75</v>
      </c>
      <c r="J83" s="71">
        <v>80</v>
      </c>
      <c r="K83" s="65">
        <v>85</v>
      </c>
      <c r="L83" s="65">
        <v>90</v>
      </c>
      <c r="M83" s="26">
        <f t="shared" si="9"/>
        <v>90</v>
      </c>
      <c r="N83" s="27">
        <f t="shared" si="10"/>
        <v>165</v>
      </c>
      <c r="O83" s="94">
        <v>21</v>
      </c>
      <c r="P83" s="29">
        <f t="shared" si="11"/>
        <v>223.2173768137079</v>
      </c>
      <c r="Q83" s="66" t="s">
        <v>410</v>
      </c>
      <c r="R83" s="140"/>
    </row>
    <row r="84" spans="1:18" ht="15" customHeight="1">
      <c r="A84" s="53">
        <v>1</v>
      </c>
      <c r="B84" s="60" t="s">
        <v>411</v>
      </c>
      <c r="C84" s="67" t="s">
        <v>412</v>
      </c>
      <c r="D84" s="68" t="s">
        <v>82</v>
      </c>
      <c r="E84" s="63">
        <v>60.85</v>
      </c>
      <c r="F84" s="64" t="s">
        <v>168</v>
      </c>
      <c r="G84" s="65" t="s">
        <v>168</v>
      </c>
      <c r="H84" s="65">
        <v>60</v>
      </c>
      <c r="I84" s="25">
        <f t="shared" si="8"/>
        <v>60</v>
      </c>
      <c r="J84" s="71">
        <v>80</v>
      </c>
      <c r="K84" s="65" t="s">
        <v>215</v>
      </c>
      <c r="L84" s="65" t="s">
        <v>215</v>
      </c>
      <c r="M84" s="26">
        <f t="shared" si="9"/>
        <v>80</v>
      </c>
      <c r="N84" s="27">
        <f t="shared" si="10"/>
        <v>140</v>
      </c>
      <c r="O84" s="94">
        <v>18</v>
      </c>
      <c r="P84" s="29">
        <f t="shared" si="11"/>
        <v>205.22199935752656</v>
      </c>
      <c r="Q84" s="59" t="s">
        <v>84</v>
      </c>
      <c r="R84" s="141"/>
    </row>
    <row r="85" spans="1:17" ht="15" customHeight="1">
      <c r="A85" s="31">
        <v>8</v>
      </c>
      <c r="B85" s="60" t="s">
        <v>413</v>
      </c>
      <c r="C85" s="67" t="s">
        <v>414</v>
      </c>
      <c r="D85" s="68" t="s">
        <v>82</v>
      </c>
      <c r="E85" s="63">
        <v>67</v>
      </c>
      <c r="F85" s="64">
        <v>60</v>
      </c>
      <c r="G85" s="65">
        <v>63</v>
      </c>
      <c r="H85" s="65">
        <v>67</v>
      </c>
      <c r="I85" s="25">
        <f t="shared" si="8"/>
        <v>67</v>
      </c>
      <c r="J85" s="65">
        <v>75</v>
      </c>
      <c r="K85" s="65" t="s">
        <v>415</v>
      </c>
      <c r="L85" s="65">
        <v>80</v>
      </c>
      <c r="M85" s="26">
        <f t="shared" si="9"/>
        <v>80</v>
      </c>
      <c r="N85" s="27">
        <f t="shared" si="10"/>
        <v>147</v>
      </c>
      <c r="O85" s="94">
        <v>16</v>
      </c>
      <c r="P85" s="29">
        <f t="shared" si="11"/>
        <v>201.56973354543643</v>
      </c>
      <c r="Q85" s="66" t="s">
        <v>410</v>
      </c>
    </row>
    <row r="86" spans="1:17" ht="15" customHeight="1">
      <c r="A86" s="53">
        <v>2</v>
      </c>
      <c r="B86" s="60" t="s">
        <v>416</v>
      </c>
      <c r="C86" s="67" t="s">
        <v>417</v>
      </c>
      <c r="D86" s="68" t="s">
        <v>82</v>
      </c>
      <c r="E86" s="63">
        <v>60.2</v>
      </c>
      <c r="F86" s="64">
        <v>50</v>
      </c>
      <c r="G86" s="65">
        <v>55</v>
      </c>
      <c r="H86" s="65">
        <v>57</v>
      </c>
      <c r="I86" s="25">
        <f t="shared" si="8"/>
        <v>57</v>
      </c>
      <c r="J86" s="65" t="s">
        <v>418</v>
      </c>
      <c r="K86" s="65">
        <v>65</v>
      </c>
      <c r="L86" s="65">
        <v>71</v>
      </c>
      <c r="M86" s="26">
        <f t="shared" si="9"/>
        <v>71</v>
      </c>
      <c r="N86" s="27">
        <f t="shared" si="10"/>
        <v>128</v>
      </c>
      <c r="O86" s="94">
        <v>14</v>
      </c>
      <c r="P86" s="29">
        <f t="shared" si="11"/>
        <v>189.1086743996116</v>
      </c>
      <c r="Q86" s="66" t="s">
        <v>84</v>
      </c>
    </row>
    <row r="87" spans="1:17" ht="15" customHeight="1">
      <c r="A87" s="31">
        <v>3</v>
      </c>
      <c r="B87" s="169" t="s">
        <v>419</v>
      </c>
      <c r="C87" s="85" t="s">
        <v>420</v>
      </c>
      <c r="D87" s="86" t="s">
        <v>82</v>
      </c>
      <c r="E87" s="69">
        <v>70.6</v>
      </c>
      <c r="F87" s="64">
        <v>55</v>
      </c>
      <c r="G87" s="65">
        <v>60</v>
      </c>
      <c r="H87" s="70">
        <v>65</v>
      </c>
      <c r="I87" s="25">
        <f t="shared" si="8"/>
        <v>65</v>
      </c>
      <c r="J87" s="71">
        <v>70</v>
      </c>
      <c r="K87" s="65">
        <v>75</v>
      </c>
      <c r="L87" s="65">
        <v>80</v>
      </c>
      <c r="M87" s="26">
        <f t="shared" si="9"/>
        <v>80</v>
      </c>
      <c r="N87" s="27">
        <f t="shared" si="10"/>
        <v>145</v>
      </c>
      <c r="O87" s="95">
        <v>12</v>
      </c>
      <c r="P87" s="29">
        <f t="shared" si="11"/>
        <v>192.25771452095773</v>
      </c>
      <c r="Q87" s="151" t="s">
        <v>410</v>
      </c>
    </row>
    <row r="88" spans="1:18" ht="15" customHeight="1">
      <c r="A88" s="31">
        <v>16</v>
      </c>
      <c r="B88" s="78" t="s">
        <v>421</v>
      </c>
      <c r="C88" s="79" t="s">
        <v>422</v>
      </c>
      <c r="D88" s="54" t="s">
        <v>82</v>
      </c>
      <c r="E88" s="80">
        <v>76</v>
      </c>
      <c r="F88" s="76">
        <v>50</v>
      </c>
      <c r="G88" s="77">
        <v>55</v>
      </c>
      <c r="H88" s="37" t="s">
        <v>168</v>
      </c>
      <c r="I88" s="25">
        <f t="shared" si="8"/>
        <v>55</v>
      </c>
      <c r="J88" s="38">
        <v>70</v>
      </c>
      <c r="K88" s="37">
        <v>75</v>
      </c>
      <c r="L88" s="37">
        <v>80</v>
      </c>
      <c r="M88" s="26">
        <f t="shared" si="9"/>
        <v>80</v>
      </c>
      <c r="N88" s="27">
        <f t="shared" si="10"/>
        <v>135</v>
      </c>
      <c r="O88" s="95">
        <v>11</v>
      </c>
      <c r="P88" s="29">
        <f t="shared" si="11"/>
        <v>171.2742943091959</v>
      </c>
      <c r="Q88" s="151" t="s">
        <v>410</v>
      </c>
      <c r="R88" s="140"/>
    </row>
    <row r="89" spans="1:17" ht="15" customHeight="1">
      <c r="A89" s="31">
        <v>21</v>
      </c>
      <c r="B89" s="72" t="s">
        <v>423</v>
      </c>
      <c r="C89" s="73" t="s">
        <v>237</v>
      </c>
      <c r="D89" s="74" t="s">
        <v>82</v>
      </c>
      <c r="E89" s="75">
        <v>79.5</v>
      </c>
      <c r="F89" s="76">
        <v>65</v>
      </c>
      <c r="G89" s="77">
        <v>70</v>
      </c>
      <c r="H89" s="37" t="s">
        <v>261</v>
      </c>
      <c r="I89" s="25">
        <f t="shared" si="8"/>
        <v>70</v>
      </c>
      <c r="J89" s="38">
        <v>78</v>
      </c>
      <c r="K89" s="37">
        <v>84</v>
      </c>
      <c r="L89" s="37">
        <v>87</v>
      </c>
      <c r="M89" s="26">
        <f t="shared" si="9"/>
        <v>87</v>
      </c>
      <c r="N89" s="27">
        <f t="shared" si="10"/>
        <v>157</v>
      </c>
      <c r="O89" s="94">
        <v>6</v>
      </c>
      <c r="P89" s="29">
        <f t="shared" si="11"/>
        <v>194.2478196729201</v>
      </c>
      <c r="Q89" s="66" t="s">
        <v>410</v>
      </c>
    </row>
    <row r="90" spans="1:17" ht="15" customHeight="1">
      <c r="A90" s="31">
        <v>4</v>
      </c>
      <c r="B90" s="132" t="s">
        <v>236</v>
      </c>
      <c r="C90" s="109" t="s">
        <v>237</v>
      </c>
      <c r="D90" s="110" t="s">
        <v>82</v>
      </c>
      <c r="E90" s="111"/>
      <c r="F90" s="112"/>
      <c r="G90" s="113"/>
      <c r="H90" s="113"/>
      <c r="I90" s="115"/>
      <c r="J90" s="134"/>
      <c r="K90" s="113"/>
      <c r="L90" s="113"/>
      <c r="M90" s="116"/>
      <c r="N90" s="117"/>
      <c r="O90" s="118">
        <v>1</v>
      </c>
      <c r="P90" s="119"/>
      <c r="Q90" s="120" t="s">
        <v>84</v>
      </c>
    </row>
    <row r="91" spans="1:19" ht="15" customHeight="1">
      <c r="A91" s="31">
        <v>22</v>
      </c>
      <c r="B91" s="60" t="s">
        <v>424</v>
      </c>
      <c r="C91" s="67" t="s">
        <v>425</v>
      </c>
      <c r="D91" s="68" t="s">
        <v>82</v>
      </c>
      <c r="E91" s="63">
        <v>81</v>
      </c>
      <c r="F91" s="64">
        <v>44</v>
      </c>
      <c r="G91" s="65">
        <v>48</v>
      </c>
      <c r="H91" s="65">
        <v>51</v>
      </c>
      <c r="I91" s="25">
        <f aca="true" t="shared" si="12" ref="I91:I123">MAX(F91:H91)</f>
        <v>51</v>
      </c>
      <c r="J91" s="65">
        <v>60</v>
      </c>
      <c r="K91" s="65">
        <v>62</v>
      </c>
      <c r="L91" s="65">
        <v>64</v>
      </c>
      <c r="M91" s="26">
        <f aca="true" t="shared" si="13" ref="M91:M123">MAX(J91:L91)</f>
        <v>64</v>
      </c>
      <c r="N91" s="27">
        <f>SUM(I91,M91)</f>
        <v>115</v>
      </c>
      <c r="O91" s="94">
        <v>1</v>
      </c>
      <c r="P91" s="29">
        <f aca="true" t="shared" si="14" ref="P91:P123">IF(ISERROR(N91*10^(0.794358141*(LOG10(E91/174.393))^2)),"",N91*10^(0.794358141*(LOG10(E91/174.393))^2))</f>
        <v>140.8661728148184</v>
      </c>
      <c r="Q91" s="66" t="s">
        <v>410</v>
      </c>
      <c r="R91" s="66" t="s">
        <v>410</v>
      </c>
      <c r="S91" s="146">
        <f>SUM(O83:O91)</f>
        <v>100</v>
      </c>
    </row>
    <row r="92" spans="1:17" ht="15" customHeight="1">
      <c r="A92" s="31">
        <v>1</v>
      </c>
      <c r="B92" s="32" t="s">
        <v>426</v>
      </c>
      <c r="C92" s="51" t="s">
        <v>427</v>
      </c>
      <c r="D92" s="52" t="s">
        <v>86</v>
      </c>
      <c r="E92" s="43">
        <v>55.95</v>
      </c>
      <c r="F92" s="44" t="s">
        <v>141</v>
      </c>
      <c r="G92" s="45" t="s">
        <v>141</v>
      </c>
      <c r="H92" s="46" t="s">
        <v>141</v>
      </c>
      <c r="I92" s="25">
        <f t="shared" si="12"/>
        <v>0</v>
      </c>
      <c r="J92" s="45">
        <v>70</v>
      </c>
      <c r="K92" s="45" t="s">
        <v>195</v>
      </c>
      <c r="L92" s="45" t="s">
        <v>195</v>
      </c>
      <c r="M92" s="26">
        <f t="shared" si="13"/>
        <v>70</v>
      </c>
      <c r="N92" s="27">
        <v>0</v>
      </c>
      <c r="O92" s="147">
        <v>8.5</v>
      </c>
      <c r="P92" s="29">
        <f t="shared" si="14"/>
        <v>0</v>
      </c>
      <c r="Q92" s="40" t="s">
        <v>183</v>
      </c>
    </row>
    <row r="93" spans="1:17" ht="15" customHeight="1">
      <c r="A93" s="31">
        <v>7</v>
      </c>
      <c r="B93" s="170" t="s">
        <v>428</v>
      </c>
      <c r="C93" s="85" t="s">
        <v>429</v>
      </c>
      <c r="D93" s="86" t="s">
        <v>86</v>
      </c>
      <c r="E93" s="63">
        <v>64.9</v>
      </c>
      <c r="F93" s="64">
        <v>50</v>
      </c>
      <c r="G93" s="65">
        <v>53</v>
      </c>
      <c r="H93" s="65">
        <v>55</v>
      </c>
      <c r="I93" s="25">
        <f t="shared" si="12"/>
        <v>55</v>
      </c>
      <c r="J93" s="71">
        <v>65</v>
      </c>
      <c r="K93" s="65">
        <v>68</v>
      </c>
      <c r="L93" s="65">
        <v>70</v>
      </c>
      <c r="M93" s="26">
        <f t="shared" si="13"/>
        <v>70</v>
      </c>
      <c r="N93" s="27">
        <f aca="true" t="shared" si="15" ref="N93:N123">SUM(I93,M93)</f>
        <v>125</v>
      </c>
      <c r="O93" s="94">
        <v>7</v>
      </c>
      <c r="P93" s="29">
        <f t="shared" si="14"/>
        <v>175.10491908283242</v>
      </c>
      <c r="Q93" s="66" t="s">
        <v>183</v>
      </c>
    </row>
    <row r="94" spans="1:17" ht="15" customHeight="1">
      <c r="A94" s="31">
        <v>10</v>
      </c>
      <c r="B94" s="32" t="s">
        <v>430</v>
      </c>
      <c r="C94" s="67" t="s">
        <v>431</v>
      </c>
      <c r="D94" s="68" t="s">
        <v>86</v>
      </c>
      <c r="E94" s="69">
        <v>66.4</v>
      </c>
      <c r="F94" s="64">
        <v>50</v>
      </c>
      <c r="G94" s="65" t="s">
        <v>432</v>
      </c>
      <c r="H94" s="70">
        <v>55</v>
      </c>
      <c r="I94" s="25">
        <f t="shared" si="12"/>
        <v>55</v>
      </c>
      <c r="J94" s="71">
        <v>60</v>
      </c>
      <c r="K94" s="65" t="s">
        <v>313</v>
      </c>
      <c r="L94" s="65">
        <v>65</v>
      </c>
      <c r="M94" s="26">
        <f t="shared" si="13"/>
        <v>65</v>
      </c>
      <c r="N94" s="27">
        <f t="shared" si="15"/>
        <v>120</v>
      </c>
      <c r="O94" s="95">
        <v>6</v>
      </c>
      <c r="P94" s="29">
        <f t="shared" si="14"/>
        <v>165.53123160977975</v>
      </c>
      <c r="Q94" s="66" t="s">
        <v>183</v>
      </c>
    </row>
    <row r="95" spans="1:17" ht="15" customHeight="1">
      <c r="A95" s="31">
        <v>1</v>
      </c>
      <c r="B95" s="82" t="s">
        <v>181</v>
      </c>
      <c r="C95" s="79" t="s">
        <v>182</v>
      </c>
      <c r="D95" s="68" t="s">
        <v>86</v>
      </c>
      <c r="E95" s="63">
        <v>49.3</v>
      </c>
      <c r="F95" s="64">
        <v>37</v>
      </c>
      <c r="G95" s="65" t="s">
        <v>39</v>
      </c>
      <c r="H95" s="65">
        <v>40</v>
      </c>
      <c r="I95" s="25">
        <f t="shared" si="12"/>
        <v>40</v>
      </c>
      <c r="J95" s="71">
        <v>48</v>
      </c>
      <c r="K95" s="65">
        <v>50</v>
      </c>
      <c r="L95" s="65" t="s">
        <v>154</v>
      </c>
      <c r="M95" s="26">
        <f t="shared" si="13"/>
        <v>50</v>
      </c>
      <c r="N95" s="27">
        <f t="shared" si="15"/>
        <v>90</v>
      </c>
      <c r="O95" s="95">
        <v>5</v>
      </c>
      <c r="P95" s="29">
        <f t="shared" si="14"/>
        <v>156.09380935276587</v>
      </c>
      <c r="Q95" s="83" t="s">
        <v>183</v>
      </c>
    </row>
    <row r="96" spans="1:18" ht="15" customHeight="1">
      <c r="A96" s="53">
        <v>9</v>
      </c>
      <c r="B96" s="32" t="s">
        <v>433</v>
      </c>
      <c r="C96" s="51" t="s">
        <v>434</v>
      </c>
      <c r="D96" s="54" t="s">
        <v>86</v>
      </c>
      <c r="E96" s="63">
        <v>75.8</v>
      </c>
      <c r="F96" s="55">
        <v>47</v>
      </c>
      <c r="G96" s="56" t="s">
        <v>60</v>
      </c>
      <c r="H96" s="46">
        <v>52</v>
      </c>
      <c r="I96" s="25">
        <f t="shared" si="12"/>
        <v>52</v>
      </c>
      <c r="J96" s="47">
        <v>55</v>
      </c>
      <c r="K96" s="45">
        <v>60</v>
      </c>
      <c r="L96" s="45">
        <v>65</v>
      </c>
      <c r="M96" s="26">
        <f t="shared" si="13"/>
        <v>65</v>
      </c>
      <c r="N96" s="27">
        <f t="shared" si="15"/>
        <v>117</v>
      </c>
      <c r="O96" s="95">
        <v>5</v>
      </c>
      <c r="P96" s="29">
        <f t="shared" si="14"/>
        <v>148.66239980454307</v>
      </c>
      <c r="Q96" s="30" t="s">
        <v>183</v>
      </c>
      <c r="R96" s="140"/>
    </row>
    <row r="97" spans="1:19" ht="15" customHeight="1">
      <c r="A97" s="53">
        <v>4</v>
      </c>
      <c r="B97" s="82" t="s">
        <v>435</v>
      </c>
      <c r="C97" s="171" t="s">
        <v>436</v>
      </c>
      <c r="D97" s="62" t="s">
        <v>86</v>
      </c>
      <c r="E97" s="63">
        <v>79.2</v>
      </c>
      <c r="F97" s="64">
        <v>55</v>
      </c>
      <c r="G97" s="65">
        <v>60</v>
      </c>
      <c r="H97" s="65" t="s">
        <v>313</v>
      </c>
      <c r="I97" s="25">
        <f t="shared" si="12"/>
        <v>60</v>
      </c>
      <c r="J97" s="71">
        <v>70</v>
      </c>
      <c r="K97" s="65">
        <v>75</v>
      </c>
      <c r="L97" s="65">
        <v>80</v>
      </c>
      <c r="M97" s="26">
        <f t="shared" si="13"/>
        <v>80</v>
      </c>
      <c r="N97" s="27">
        <f t="shared" si="15"/>
        <v>140</v>
      </c>
      <c r="O97" s="94">
        <v>4</v>
      </c>
      <c r="P97" s="29">
        <f t="shared" si="14"/>
        <v>173.5707853604722</v>
      </c>
      <c r="Q97" s="83" t="s">
        <v>183</v>
      </c>
      <c r="R97" s="172" t="s">
        <v>183</v>
      </c>
      <c r="S97" s="173">
        <f>SUM(O92:O97)</f>
        <v>35.5</v>
      </c>
    </row>
    <row r="98" spans="1:18" ht="15" customHeight="1">
      <c r="A98" s="31">
        <v>7</v>
      </c>
      <c r="B98" s="32" t="s">
        <v>437</v>
      </c>
      <c r="C98" s="104" t="s">
        <v>438</v>
      </c>
      <c r="D98" s="98" t="s">
        <v>439</v>
      </c>
      <c r="E98" s="50">
        <v>65.15</v>
      </c>
      <c r="F98" s="55" t="s">
        <v>195</v>
      </c>
      <c r="G98" s="56">
        <v>80</v>
      </c>
      <c r="H98" s="57">
        <v>85</v>
      </c>
      <c r="I98" s="25">
        <f t="shared" si="12"/>
        <v>85</v>
      </c>
      <c r="J98" s="44">
        <v>95</v>
      </c>
      <c r="K98" s="45" t="s">
        <v>201</v>
      </c>
      <c r="L98" s="45">
        <v>100</v>
      </c>
      <c r="M98" s="26">
        <f t="shared" si="13"/>
        <v>100</v>
      </c>
      <c r="N98" s="27">
        <f t="shared" si="15"/>
        <v>185</v>
      </c>
      <c r="O98" s="95">
        <v>27</v>
      </c>
      <c r="P98" s="29">
        <f t="shared" si="14"/>
        <v>258.4779537416577</v>
      </c>
      <c r="Q98" s="59" t="s">
        <v>440</v>
      </c>
      <c r="R98" s="141"/>
    </row>
    <row r="99" spans="1:17" ht="15" customHeight="1">
      <c r="A99" s="31">
        <v>1</v>
      </c>
      <c r="B99" s="60" t="s">
        <v>441</v>
      </c>
      <c r="C99" s="67" t="s">
        <v>442</v>
      </c>
      <c r="D99" s="68" t="s">
        <v>439</v>
      </c>
      <c r="E99" s="63">
        <v>65.4</v>
      </c>
      <c r="F99" s="64">
        <v>60</v>
      </c>
      <c r="G99" s="65">
        <v>63</v>
      </c>
      <c r="H99" s="65" t="s">
        <v>313</v>
      </c>
      <c r="I99" s="25">
        <f t="shared" si="12"/>
        <v>63</v>
      </c>
      <c r="J99" s="71">
        <v>70</v>
      </c>
      <c r="K99" s="65">
        <v>75</v>
      </c>
      <c r="L99" s="65">
        <v>80</v>
      </c>
      <c r="M99" s="26">
        <f t="shared" si="13"/>
        <v>80</v>
      </c>
      <c r="N99" s="27">
        <f t="shared" si="15"/>
        <v>143</v>
      </c>
      <c r="O99" s="94">
        <v>15</v>
      </c>
      <c r="P99" s="29">
        <f t="shared" si="14"/>
        <v>199.27830371810606</v>
      </c>
      <c r="Q99" s="66" t="s">
        <v>440</v>
      </c>
    </row>
    <row r="100" spans="1:17" ht="15" customHeight="1">
      <c r="A100" s="31">
        <v>22</v>
      </c>
      <c r="B100" s="32" t="s">
        <v>443</v>
      </c>
      <c r="C100" s="51" t="s">
        <v>444</v>
      </c>
      <c r="D100" s="54" t="s">
        <v>439</v>
      </c>
      <c r="E100" s="50">
        <v>68</v>
      </c>
      <c r="F100" s="55">
        <v>55</v>
      </c>
      <c r="G100" s="56">
        <v>60</v>
      </c>
      <c r="H100" s="57">
        <v>65</v>
      </c>
      <c r="I100" s="25">
        <f t="shared" si="12"/>
        <v>65</v>
      </c>
      <c r="J100" s="47">
        <v>65</v>
      </c>
      <c r="K100" s="45">
        <v>70</v>
      </c>
      <c r="L100" s="45">
        <v>75</v>
      </c>
      <c r="M100" s="26">
        <f t="shared" si="13"/>
        <v>75</v>
      </c>
      <c r="N100" s="27">
        <f t="shared" si="15"/>
        <v>140</v>
      </c>
      <c r="O100" s="94">
        <v>12</v>
      </c>
      <c r="P100" s="29">
        <f t="shared" si="14"/>
        <v>190.11752165226622</v>
      </c>
      <c r="Q100" s="59" t="s">
        <v>440</v>
      </c>
    </row>
    <row r="101" spans="1:17" ht="15" customHeight="1">
      <c r="A101" s="31">
        <v>1</v>
      </c>
      <c r="B101" s="32" t="s">
        <v>445</v>
      </c>
      <c r="C101" s="73" t="s">
        <v>446</v>
      </c>
      <c r="D101" s="54" t="s">
        <v>439</v>
      </c>
      <c r="E101" s="75">
        <v>67.7</v>
      </c>
      <c r="F101" s="76">
        <v>40</v>
      </c>
      <c r="G101" s="77">
        <v>45</v>
      </c>
      <c r="H101" s="37">
        <v>50</v>
      </c>
      <c r="I101" s="25">
        <f t="shared" si="12"/>
        <v>50</v>
      </c>
      <c r="J101" s="37">
        <v>55</v>
      </c>
      <c r="K101" s="37">
        <v>60</v>
      </c>
      <c r="L101" s="37" t="s">
        <v>125</v>
      </c>
      <c r="M101" s="26">
        <f t="shared" si="13"/>
        <v>60</v>
      </c>
      <c r="N101" s="27">
        <f t="shared" si="15"/>
        <v>110</v>
      </c>
      <c r="O101" s="94">
        <v>4</v>
      </c>
      <c r="P101" s="29">
        <f t="shared" si="14"/>
        <v>149.8088706005643</v>
      </c>
      <c r="Q101" s="66" t="s">
        <v>440</v>
      </c>
    </row>
    <row r="102" spans="1:18" ht="15" customHeight="1">
      <c r="A102" s="53">
        <v>6</v>
      </c>
      <c r="B102" s="82" t="s">
        <v>447</v>
      </c>
      <c r="C102" s="79" t="s">
        <v>448</v>
      </c>
      <c r="D102" s="68" t="s">
        <v>439</v>
      </c>
      <c r="E102" s="63">
        <v>53.3</v>
      </c>
      <c r="F102" s="64">
        <v>40</v>
      </c>
      <c r="G102" s="65">
        <v>45</v>
      </c>
      <c r="H102" s="65">
        <v>50</v>
      </c>
      <c r="I102" s="25">
        <f t="shared" si="12"/>
        <v>50</v>
      </c>
      <c r="J102" s="65">
        <v>50</v>
      </c>
      <c r="K102" s="65">
        <v>55</v>
      </c>
      <c r="L102" s="65">
        <v>58</v>
      </c>
      <c r="M102" s="26">
        <f t="shared" si="13"/>
        <v>58</v>
      </c>
      <c r="N102" s="27">
        <f t="shared" si="15"/>
        <v>108</v>
      </c>
      <c r="O102" s="95">
        <v>3</v>
      </c>
      <c r="P102" s="29">
        <f t="shared" si="14"/>
        <v>175.365957994319</v>
      </c>
      <c r="Q102" s="83" t="s">
        <v>440</v>
      </c>
      <c r="R102" s="140"/>
    </row>
    <row r="103" spans="1:19" ht="15" customHeight="1">
      <c r="A103" s="53">
        <v>7</v>
      </c>
      <c r="B103" s="170" t="s">
        <v>449</v>
      </c>
      <c r="C103" s="174" t="s">
        <v>450</v>
      </c>
      <c r="D103" s="165" t="s">
        <v>439</v>
      </c>
      <c r="E103" s="50">
        <v>58.4</v>
      </c>
      <c r="F103" s="55">
        <v>40</v>
      </c>
      <c r="G103" s="56">
        <v>45</v>
      </c>
      <c r="H103" s="57" t="s">
        <v>451</v>
      </c>
      <c r="I103" s="25">
        <f t="shared" si="12"/>
        <v>45</v>
      </c>
      <c r="J103" s="47">
        <v>55</v>
      </c>
      <c r="K103" s="45">
        <v>58</v>
      </c>
      <c r="L103" s="45" t="s">
        <v>452</v>
      </c>
      <c r="M103" s="26">
        <f t="shared" si="13"/>
        <v>58</v>
      </c>
      <c r="N103" s="27">
        <f t="shared" si="15"/>
        <v>103</v>
      </c>
      <c r="O103" s="94">
        <v>1</v>
      </c>
      <c r="P103" s="29">
        <f t="shared" si="14"/>
        <v>155.6510237191104</v>
      </c>
      <c r="Q103" s="59" t="s">
        <v>440</v>
      </c>
      <c r="R103" s="158" t="s">
        <v>440</v>
      </c>
      <c r="S103" s="146">
        <f>SUM(O98:O103)</f>
        <v>62</v>
      </c>
    </row>
    <row r="104" spans="1:17" ht="15" customHeight="1">
      <c r="A104" s="31">
        <v>9</v>
      </c>
      <c r="B104" s="32" t="s">
        <v>211</v>
      </c>
      <c r="C104" s="51" t="s">
        <v>212</v>
      </c>
      <c r="D104" s="52" t="s">
        <v>178</v>
      </c>
      <c r="E104" s="43">
        <v>67.9</v>
      </c>
      <c r="F104" s="44">
        <v>90</v>
      </c>
      <c r="G104" s="45">
        <v>95</v>
      </c>
      <c r="H104" s="46" t="s">
        <v>453</v>
      </c>
      <c r="I104" s="25">
        <f t="shared" si="12"/>
        <v>95</v>
      </c>
      <c r="J104" s="47">
        <v>115</v>
      </c>
      <c r="K104" s="45">
        <v>120</v>
      </c>
      <c r="L104" s="45" t="s">
        <v>454</v>
      </c>
      <c r="M104" s="26">
        <f t="shared" si="13"/>
        <v>120</v>
      </c>
      <c r="N104" s="27">
        <f t="shared" si="15"/>
        <v>215</v>
      </c>
      <c r="O104" s="94">
        <v>29</v>
      </c>
      <c r="P104" s="29">
        <f t="shared" si="14"/>
        <v>292.24575796552807</v>
      </c>
      <c r="Q104" s="40" t="s">
        <v>455</v>
      </c>
    </row>
    <row r="105" spans="1:18" ht="15" customHeight="1">
      <c r="A105" s="31">
        <v>8</v>
      </c>
      <c r="B105" s="60" t="s">
        <v>456</v>
      </c>
      <c r="C105" s="67" t="s">
        <v>457</v>
      </c>
      <c r="D105" s="68" t="s">
        <v>178</v>
      </c>
      <c r="E105" s="69">
        <v>61.3</v>
      </c>
      <c r="F105" s="64">
        <v>80</v>
      </c>
      <c r="G105" s="65">
        <v>85</v>
      </c>
      <c r="H105" s="70">
        <v>87</v>
      </c>
      <c r="I105" s="25">
        <f t="shared" si="12"/>
        <v>87</v>
      </c>
      <c r="J105" s="71">
        <v>105</v>
      </c>
      <c r="K105" s="65">
        <v>108</v>
      </c>
      <c r="L105" s="65" t="s">
        <v>458</v>
      </c>
      <c r="M105" s="26">
        <f t="shared" si="13"/>
        <v>108</v>
      </c>
      <c r="N105" s="27">
        <f t="shared" si="15"/>
        <v>195</v>
      </c>
      <c r="O105" s="94">
        <v>26</v>
      </c>
      <c r="P105" s="29">
        <f t="shared" si="14"/>
        <v>284.32431315038315</v>
      </c>
      <c r="Q105" s="66" t="s">
        <v>180</v>
      </c>
      <c r="R105" s="140"/>
    </row>
    <row r="106" spans="1:17" ht="15" customHeight="1">
      <c r="A106" s="31">
        <v>9</v>
      </c>
      <c r="B106" s="60" t="s">
        <v>459</v>
      </c>
      <c r="C106" s="67" t="s">
        <v>460</v>
      </c>
      <c r="D106" s="68" t="s">
        <v>178</v>
      </c>
      <c r="E106" s="69">
        <v>60.9</v>
      </c>
      <c r="F106" s="64">
        <v>60</v>
      </c>
      <c r="G106" s="65" t="s">
        <v>313</v>
      </c>
      <c r="H106" s="70">
        <v>65</v>
      </c>
      <c r="I106" s="25">
        <f t="shared" si="12"/>
        <v>65</v>
      </c>
      <c r="J106" s="71">
        <v>75</v>
      </c>
      <c r="K106" s="65">
        <v>78</v>
      </c>
      <c r="L106" s="65">
        <v>80</v>
      </c>
      <c r="M106" s="26">
        <f t="shared" si="13"/>
        <v>80</v>
      </c>
      <c r="N106" s="27">
        <f t="shared" si="15"/>
        <v>145</v>
      </c>
      <c r="O106" s="94">
        <v>20</v>
      </c>
      <c r="P106" s="29">
        <f t="shared" si="14"/>
        <v>212.4246165088987</v>
      </c>
      <c r="Q106" s="66" t="s">
        <v>455</v>
      </c>
    </row>
    <row r="107" spans="1:17" ht="15" customHeight="1">
      <c r="A107" s="53">
        <v>16</v>
      </c>
      <c r="B107" s="78" t="s">
        <v>461</v>
      </c>
      <c r="C107" s="79" t="s">
        <v>462</v>
      </c>
      <c r="D107" s="54" t="s">
        <v>178</v>
      </c>
      <c r="E107" s="80">
        <v>61.2</v>
      </c>
      <c r="F107" s="76">
        <v>58</v>
      </c>
      <c r="G107" s="77">
        <v>60</v>
      </c>
      <c r="H107" s="37">
        <v>62</v>
      </c>
      <c r="I107" s="25">
        <f t="shared" si="12"/>
        <v>62</v>
      </c>
      <c r="J107" s="37">
        <v>70</v>
      </c>
      <c r="K107" s="37">
        <v>75</v>
      </c>
      <c r="L107" s="37" t="s">
        <v>324</v>
      </c>
      <c r="M107" s="26">
        <f t="shared" si="13"/>
        <v>75</v>
      </c>
      <c r="N107" s="27">
        <f t="shared" si="15"/>
        <v>137</v>
      </c>
      <c r="O107" s="94">
        <v>17</v>
      </c>
      <c r="P107" s="29">
        <f t="shared" si="14"/>
        <v>199.9916458121806</v>
      </c>
      <c r="Q107" s="66" t="s">
        <v>180</v>
      </c>
    </row>
    <row r="108" spans="1:17" ht="15" customHeight="1">
      <c r="A108" s="53">
        <v>14</v>
      </c>
      <c r="B108" s="32" t="s">
        <v>463</v>
      </c>
      <c r="C108" s="51" t="s">
        <v>464</v>
      </c>
      <c r="D108" s="52" t="s">
        <v>178</v>
      </c>
      <c r="E108" s="43">
        <v>56</v>
      </c>
      <c r="F108" s="44">
        <v>70</v>
      </c>
      <c r="G108" s="45" t="s">
        <v>256</v>
      </c>
      <c r="H108" s="46">
        <v>72</v>
      </c>
      <c r="I108" s="25">
        <f t="shared" si="12"/>
        <v>72</v>
      </c>
      <c r="J108" s="47">
        <v>85</v>
      </c>
      <c r="K108" s="45">
        <v>88</v>
      </c>
      <c r="L108" s="45" t="s">
        <v>210</v>
      </c>
      <c r="M108" s="26">
        <f t="shared" si="13"/>
        <v>88</v>
      </c>
      <c r="N108" s="27">
        <f t="shared" si="15"/>
        <v>160</v>
      </c>
      <c r="O108" s="94">
        <v>13</v>
      </c>
      <c r="P108" s="29">
        <f t="shared" si="14"/>
        <v>249.7210358343621</v>
      </c>
      <c r="Q108" s="40" t="s">
        <v>455</v>
      </c>
    </row>
    <row r="109" spans="1:17" ht="15" customHeight="1">
      <c r="A109" s="31">
        <v>13</v>
      </c>
      <c r="B109" s="60" t="s">
        <v>465</v>
      </c>
      <c r="C109" s="67" t="s">
        <v>427</v>
      </c>
      <c r="D109" s="68" t="s">
        <v>178</v>
      </c>
      <c r="E109" s="63">
        <v>76.1</v>
      </c>
      <c r="F109" s="64">
        <v>65</v>
      </c>
      <c r="G109" s="65">
        <v>68</v>
      </c>
      <c r="H109" s="65">
        <v>70</v>
      </c>
      <c r="I109" s="25">
        <f t="shared" si="12"/>
        <v>70</v>
      </c>
      <c r="J109" s="65">
        <v>90</v>
      </c>
      <c r="K109" s="65">
        <v>95</v>
      </c>
      <c r="L109" s="65" t="s">
        <v>466</v>
      </c>
      <c r="M109" s="26">
        <f t="shared" si="13"/>
        <v>95</v>
      </c>
      <c r="N109" s="27">
        <f t="shared" si="15"/>
        <v>165</v>
      </c>
      <c r="O109" s="95">
        <v>13</v>
      </c>
      <c r="P109" s="29">
        <f t="shared" si="14"/>
        <v>209.1776882627208</v>
      </c>
      <c r="Q109" s="175" t="s">
        <v>455</v>
      </c>
    </row>
    <row r="110" spans="1:18" ht="15" customHeight="1">
      <c r="A110" s="31">
        <v>23</v>
      </c>
      <c r="B110" s="72" t="s">
        <v>176</v>
      </c>
      <c r="C110" s="73" t="s">
        <v>177</v>
      </c>
      <c r="D110" s="74" t="s">
        <v>178</v>
      </c>
      <c r="E110" s="75">
        <v>46</v>
      </c>
      <c r="F110" s="76">
        <v>43</v>
      </c>
      <c r="G110" s="77" t="s">
        <v>179</v>
      </c>
      <c r="H110" s="37">
        <v>45</v>
      </c>
      <c r="I110" s="25">
        <f t="shared" si="12"/>
        <v>45</v>
      </c>
      <c r="J110" s="37">
        <v>55</v>
      </c>
      <c r="K110" s="37" t="s">
        <v>168</v>
      </c>
      <c r="L110" s="37" t="s">
        <v>125</v>
      </c>
      <c r="M110" s="26">
        <f t="shared" si="13"/>
        <v>55</v>
      </c>
      <c r="N110" s="27">
        <f t="shared" si="15"/>
        <v>100</v>
      </c>
      <c r="O110" s="95">
        <v>6</v>
      </c>
      <c r="P110" s="29">
        <f t="shared" si="14"/>
        <v>184.54020948490046</v>
      </c>
      <c r="Q110" s="66" t="s">
        <v>180</v>
      </c>
      <c r="R110" s="141"/>
    </row>
    <row r="111" spans="1:19" ht="15" customHeight="1">
      <c r="A111" s="31">
        <v>4</v>
      </c>
      <c r="B111" s="72" t="s">
        <v>467</v>
      </c>
      <c r="C111" s="73" t="s">
        <v>468</v>
      </c>
      <c r="D111" s="54" t="s">
        <v>178</v>
      </c>
      <c r="E111" s="176">
        <v>54.9</v>
      </c>
      <c r="F111" s="177">
        <v>45</v>
      </c>
      <c r="G111" s="77">
        <v>50</v>
      </c>
      <c r="H111" s="37" t="s">
        <v>154</v>
      </c>
      <c r="I111" s="25">
        <f t="shared" si="12"/>
        <v>50</v>
      </c>
      <c r="J111" s="38">
        <v>65</v>
      </c>
      <c r="K111" s="37">
        <v>68</v>
      </c>
      <c r="L111" s="37">
        <v>70</v>
      </c>
      <c r="M111" s="26">
        <f t="shared" si="13"/>
        <v>70</v>
      </c>
      <c r="N111" s="27">
        <f t="shared" si="15"/>
        <v>120</v>
      </c>
      <c r="O111" s="139">
        <v>5</v>
      </c>
      <c r="P111" s="29">
        <f t="shared" si="14"/>
        <v>190.25152498653745</v>
      </c>
      <c r="Q111" s="66" t="s">
        <v>180</v>
      </c>
      <c r="R111" s="66" t="s">
        <v>180</v>
      </c>
      <c r="S111" s="146">
        <f>SUM(O108:O111)</f>
        <v>37</v>
      </c>
    </row>
    <row r="112" spans="1:19" ht="15" customHeight="1">
      <c r="A112" s="53">
        <v>10</v>
      </c>
      <c r="B112" s="60" t="s">
        <v>469</v>
      </c>
      <c r="C112" s="127" t="s">
        <v>470</v>
      </c>
      <c r="D112" s="62" t="s">
        <v>178</v>
      </c>
      <c r="E112" s="63">
        <v>61.8</v>
      </c>
      <c r="F112" s="64">
        <v>40</v>
      </c>
      <c r="G112" s="65">
        <v>43</v>
      </c>
      <c r="H112" s="65">
        <v>45</v>
      </c>
      <c r="I112" s="25">
        <f t="shared" si="12"/>
        <v>45</v>
      </c>
      <c r="J112" s="71">
        <v>55</v>
      </c>
      <c r="K112" s="65">
        <v>60</v>
      </c>
      <c r="L112" s="65" t="s">
        <v>125</v>
      </c>
      <c r="M112" s="26">
        <f t="shared" si="13"/>
        <v>60</v>
      </c>
      <c r="N112" s="27">
        <f t="shared" si="15"/>
        <v>105</v>
      </c>
      <c r="O112" s="94">
        <v>2</v>
      </c>
      <c r="P112" s="29">
        <f t="shared" si="14"/>
        <v>152.20661336171298</v>
      </c>
      <c r="Q112" s="66" t="s">
        <v>455</v>
      </c>
      <c r="R112" s="154" t="s">
        <v>455</v>
      </c>
      <c r="S112" s="146">
        <f>SUM(O108:O112)</f>
        <v>39</v>
      </c>
    </row>
    <row r="113" spans="1:19" ht="15" customHeight="1">
      <c r="A113" s="31">
        <v>8</v>
      </c>
      <c r="B113" s="32" t="s">
        <v>471</v>
      </c>
      <c r="C113" s="41" t="s">
        <v>472</v>
      </c>
      <c r="D113" s="42" t="s">
        <v>27</v>
      </c>
      <c r="E113" s="43">
        <v>69</v>
      </c>
      <c r="F113" s="44">
        <v>75</v>
      </c>
      <c r="G113" s="45">
        <v>80</v>
      </c>
      <c r="H113" s="46" t="s">
        <v>473</v>
      </c>
      <c r="I113" s="25">
        <f t="shared" si="12"/>
        <v>80</v>
      </c>
      <c r="J113" s="47">
        <v>95</v>
      </c>
      <c r="K113" s="45" t="s">
        <v>453</v>
      </c>
      <c r="L113" s="45" t="s">
        <v>453</v>
      </c>
      <c r="M113" s="26">
        <f t="shared" si="13"/>
        <v>95</v>
      </c>
      <c r="N113" s="27">
        <f t="shared" si="15"/>
        <v>175</v>
      </c>
      <c r="O113" s="94">
        <v>25</v>
      </c>
      <c r="P113" s="29">
        <f t="shared" si="14"/>
        <v>235.42042186454933</v>
      </c>
      <c r="Q113" s="40" t="s">
        <v>474</v>
      </c>
      <c r="R113" s="20"/>
      <c r="S113" s="20"/>
    </row>
    <row r="114" spans="1:18" ht="15" customHeight="1">
      <c r="A114" s="53">
        <v>11</v>
      </c>
      <c r="B114" s="78" t="s">
        <v>475</v>
      </c>
      <c r="C114" s="131" t="s">
        <v>476</v>
      </c>
      <c r="D114" s="98" t="s">
        <v>27</v>
      </c>
      <c r="E114" s="80">
        <v>60.7</v>
      </c>
      <c r="F114" s="76">
        <v>73</v>
      </c>
      <c r="G114" s="77" t="s">
        <v>477</v>
      </c>
      <c r="H114" s="37">
        <v>78</v>
      </c>
      <c r="I114" s="25">
        <f t="shared" si="12"/>
        <v>78</v>
      </c>
      <c r="J114" s="38">
        <v>93</v>
      </c>
      <c r="K114" s="37">
        <v>97</v>
      </c>
      <c r="L114" s="37">
        <v>101</v>
      </c>
      <c r="M114" s="26">
        <f t="shared" si="13"/>
        <v>101</v>
      </c>
      <c r="N114" s="27">
        <f t="shared" si="15"/>
        <v>179</v>
      </c>
      <c r="O114" s="94">
        <v>24</v>
      </c>
      <c r="P114" s="29">
        <f t="shared" si="14"/>
        <v>262.8624305124327</v>
      </c>
      <c r="Q114" s="66" t="s">
        <v>139</v>
      </c>
      <c r="R114" s="140"/>
    </row>
    <row r="115" spans="1:19" ht="15" customHeight="1">
      <c r="A115" s="31">
        <v>2</v>
      </c>
      <c r="B115" s="32" t="s">
        <v>478</v>
      </c>
      <c r="C115" s="127" t="s">
        <v>470</v>
      </c>
      <c r="D115" s="62" t="s">
        <v>27</v>
      </c>
      <c r="E115" s="69">
        <v>69</v>
      </c>
      <c r="F115" s="64">
        <v>60</v>
      </c>
      <c r="G115" s="65">
        <v>65</v>
      </c>
      <c r="H115" s="70">
        <v>70</v>
      </c>
      <c r="I115" s="25">
        <f t="shared" si="12"/>
        <v>70</v>
      </c>
      <c r="J115" s="71">
        <v>84</v>
      </c>
      <c r="K115" s="65">
        <v>87</v>
      </c>
      <c r="L115" s="65">
        <v>89</v>
      </c>
      <c r="M115" s="26">
        <f t="shared" si="13"/>
        <v>89</v>
      </c>
      <c r="N115" s="27">
        <f t="shared" si="15"/>
        <v>159</v>
      </c>
      <c r="O115" s="95">
        <v>20</v>
      </c>
      <c r="P115" s="29">
        <f t="shared" si="14"/>
        <v>213.89626900836197</v>
      </c>
      <c r="Q115" s="66" t="s">
        <v>474</v>
      </c>
      <c r="R115" s="20"/>
      <c r="S115" s="20"/>
    </row>
    <row r="116" spans="1:17" ht="15" customHeight="1">
      <c r="A116" s="31">
        <v>9</v>
      </c>
      <c r="B116" s="72" t="s">
        <v>479</v>
      </c>
      <c r="C116" s="73" t="s">
        <v>480</v>
      </c>
      <c r="D116" s="54" t="s">
        <v>27</v>
      </c>
      <c r="E116" s="75">
        <v>76.7</v>
      </c>
      <c r="F116" s="76">
        <v>90</v>
      </c>
      <c r="G116" s="77">
        <v>95</v>
      </c>
      <c r="H116" s="37">
        <v>98</v>
      </c>
      <c r="I116" s="25">
        <f t="shared" si="12"/>
        <v>98</v>
      </c>
      <c r="J116" s="38">
        <v>110</v>
      </c>
      <c r="K116" s="37">
        <v>116</v>
      </c>
      <c r="L116" s="37">
        <v>120</v>
      </c>
      <c r="M116" s="26">
        <f t="shared" si="13"/>
        <v>120</v>
      </c>
      <c r="N116" s="27">
        <f t="shared" si="15"/>
        <v>218</v>
      </c>
      <c r="O116" s="95">
        <v>20</v>
      </c>
      <c r="P116" s="29">
        <f t="shared" si="14"/>
        <v>275.1348818831681</v>
      </c>
      <c r="Q116" s="66" t="s">
        <v>139</v>
      </c>
    </row>
    <row r="117" spans="1:19" ht="15" customHeight="1">
      <c r="A117" s="53">
        <v>8</v>
      </c>
      <c r="B117" s="32" t="s">
        <v>481</v>
      </c>
      <c r="C117" s="79" t="s">
        <v>482</v>
      </c>
      <c r="D117" s="62" t="s">
        <v>27</v>
      </c>
      <c r="E117" s="63">
        <v>67.8</v>
      </c>
      <c r="F117" s="64">
        <v>65</v>
      </c>
      <c r="G117" s="65">
        <v>68</v>
      </c>
      <c r="H117" s="65" t="s">
        <v>256</v>
      </c>
      <c r="I117" s="25">
        <f t="shared" si="12"/>
        <v>68</v>
      </c>
      <c r="J117" s="71">
        <v>75</v>
      </c>
      <c r="K117" s="65">
        <v>80</v>
      </c>
      <c r="L117" s="65" t="s">
        <v>483</v>
      </c>
      <c r="M117" s="26">
        <f t="shared" si="13"/>
        <v>80</v>
      </c>
      <c r="N117" s="27">
        <f t="shared" si="15"/>
        <v>148</v>
      </c>
      <c r="O117" s="147">
        <v>17.5</v>
      </c>
      <c r="P117" s="29">
        <f t="shared" si="14"/>
        <v>201.36703803004684</v>
      </c>
      <c r="Q117" s="83" t="s">
        <v>29</v>
      </c>
      <c r="R117" s="172" t="s">
        <v>29</v>
      </c>
      <c r="S117" s="178">
        <v>17.5</v>
      </c>
    </row>
    <row r="118" spans="1:17" ht="15" customHeight="1">
      <c r="A118" s="53">
        <v>21</v>
      </c>
      <c r="B118" s="32" t="s">
        <v>484</v>
      </c>
      <c r="C118" s="157" t="s">
        <v>485</v>
      </c>
      <c r="D118" s="98" t="s">
        <v>27</v>
      </c>
      <c r="E118" s="75">
        <v>67.8</v>
      </c>
      <c r="F118" s="76">
        <v>55</v>
      </c>
      <c r="G118" s="77">
        <v>60</v>
      </c>
      <c r="H118" s="37">
        <v>65</v>
      </c>
      <c r="I118" s="25">
        <f t="shared" si="12"/>
        <v>65</v>
      </c>
      <c r="J118" s="36">
        <v>70</v>
      </c>
      <c r="K118" s="37">
        <v>78</v>
      </c>
      <c r="L118" s="37">
        <v>83</v>
      </c>
      <c r="M118" s="26">
        <f t="shared" si="13"/>
        <v>83</v>
      </c>
      <c r="N118" s="27">
        <f t="shared" si="15"/>
        <v>148</v>
      </c>
      <c r="O118" s="147">
        <v>17.5</v>
      </c>
      <c r="P118" s="29">
        <f t="shared" si="14"/>
        <v>201.36703803004684</v>
      </c>
      <c r="Q118" s="66" t="s">
        <v>220</v>
      </c>
    </row>
    <row r="119" spans="1:19" ht="15" customHeight="1">
      <c r="A119" s="53">
        <v>3</v>
      </c>
      <c r="B119" s="32" t="s">
        <v>486</v>
      </c>
      <c r="C119" s="51" t="s">
        <v>487</v>
      </c>
      <c r="D119" s="52" t="s">
        <v>27</v>
      </c>
      <c r="E119" s="50">
        <v>85</v>
      </c>
      <c r="F119" s="44">
        <v>80</v>
      </c>
      <c r="G119" s="45">
        <v>84</v>
      </c>
      <c r="H119" s="45" t="s">
        <v>291</v>
      </c>
      <c r="I119" s="25">
        <f t="shared" si="12"/>
        <v>84</v>
      </c>
      <c r="J119" s="47">
        <v>100</v>
      </c>
      <c r="K119" s="45">
        <v>107</v>
      </c>
      <c r="L119" s="45" t="s">
        <v>488</v>
      </c>
      <c r="M119" s="26">
        <f t="shared" si="13"/>
        <v>107</v>
      </c>
      <c r="N119" s="27">
        <f t="shared" si="15"/>
        <v>191</v>
      </c>
      <c r="O119" s="94">
        <v>9</v>
      </c>
      <c r="P119" s="29">
        <f t="shared" si="14"/>
        <v>228.25166881045018</v>
      </c>
      <c r="Q119" s="40" t="s">
        <v>474</v>
      </c>
      <c r="R119" s="145" t="s">
        <v>474</v>
      </c>
      <c r="S119" s="179">
        <f>SUM(O117:O119)</f>
        <v>44</v>
      </c>
    </row>
    <row r="120" spans="1:19" ht="15" customHeight="1">
      <c r="A120" s="53">
        <v>20</v>
      </c>
      <c r="B120" s="180" t="s">
        <v>489</v>
      </c>
      <c r="C120" s="67" t="s">
        <v>490</v>
      </c>
      <c r="D120" s="68" t="s">
        <v>27</v>
      </c>
      <c r="E120" s="63">
        <v>84</v>
      </c>
      <c r="F120" s="64">
        <v>80</v>
      </c>
      <c r="G120" s="65">
        <v>85</v>
      </c>
      <c r="H120" s="65">
        <v>90</v>
      </c>
      <c r="I120" s="25">
        <f t="shared" si="12"/>
        <v>90</v>
      </c>
      <c r="J120" s="71">
        <v>100</v>
      </c>
      <c r="K120" s="65">
        <v>105</v>
      </c>
      <c r="L120" s="65" t="s">
        <v>199</v>
      </c>
      <c r="M120" s="26">
        <f t="shared" si="13"/>
        <v>105</v>
      </c>
      <c r="N120" s="27">
        <f t="shared" si="15"/>
        <v>195</v>
      </c>
      <c r="O120" s="94">
        <v>8</v>
      </c>
      <c r="P120" s="29">
        <f t="shared" si="14"/>
        <v>234.41462434476645</v>
      </c>
      <c r="Q120" s="66" t="s">
        <v>220</v>
      </c>
      <c r="R120" s="66" t="s">
        <v>220</v>
      </c>
      <c r="S120" s="173">
        <f>SUM(O119:O120)</f>
        <v>17</v>
      </c>
    </row>
    <row r="121" spans="1:19" ht="15" customHeight="1">
      <c r="A121" s="31">
        <v>14</v>
      </c>
      <c r="B121" s="32" t="s">
        <v>242</v>
      </c>
      <c r="C121" s="129" t="s">
        <v>243</v>
      </c>
      <c r="D121" s="164" t="s">
        <v>27</v>
      </c>
      <c r="E121" s="35">
        <v>112.45</v>
      </c>
      <c r="F121" s="36">
        <v>110</v>
      </c>
      <c r="G121" s="37">
        <v>117</v>
      </c>
      <c r="H121" s="37" t="s">
        <v>244</v>
      </c>
      <c r="I121" s="25">
        <f t="shared" si="12"/>
        <v>117</v>
      </c>
      <c r="J121" s="37">
        <v>130</v>
      </c>
      <c r="K121" s="37" t="s">
        <v>128</v>
      </c>
      <c r="L121" s="37" t="s">
        <v>128</v>
      </c>
      <c r="M121" s="26">
        <f t="shared" si="13"/>
        <v>130</v>
      </c>
      <c r="N121" s="27">
        <f t="shared" si="15"/>
        <v>247</v>
      </c>
      <c r="O121" s="94">
        <v>7</v>
      </c>
      <c r="P121" s="29">
        <f t="shared" si="14"/>
        <v>263.96446976707443</v>
      </c>
      <c r="Q121" s="40" t="s">
        <v>139</v>
      </c>
      <c r="R121" s="145" t="s">
        <v>139</v>
      </c>
      <c r="S121" s="146">
        <f>SUM(O119:O121)</f>
        <v>24</v>
      </c>
    </row>
    <row r="122" spans="1:17" ht="15" customHeight="1">
      <c r="A122" s="31">
        <v>27</v>
      </c>
      <c r="B122" s="82" t="s">
        <v>491</v>
      </c>
      <c r="C122" s="79" t="s">
        <v>492</v>
      </c>
      <c r="D122" s="68" t="s">
        <v>153</v>
      </c>
      <c r="E122" s="63">
        <v>61.9</v>
      </c>
      <c r="F122" s="64">
        <v>40</v>
      </c>
      <c r="G122" s="65" t="s">
        <v>179</v>
      </c>
      <c r="H122" s="65">
        <v>45</v>
      </c>
      <c r="I122" s="25">
        <f t="shared" si="12"/>
        <v>45</v>
      </c>
      <c r="J122" s="65">
        <v>58</v>
      </c>
      <c r="K122" s="65">
        <v>62</v>
      </c>
      <c r="L122" s="65">
        <v>64</v>
      </c>
      <c r="M122" s="26">
        <f t="shared" si="13"/>
        <v>64</v>
      </c>
      <c r="N122" s="27">
        <f t="shared" si="15"/>
        <v>109</v>
      </c>
      <c r="O122" s="94">
        <v>5</v>
      </c>
      <c r="P122" s="29">
        <f t="shared" si="14"/>
        <v>157.82235172750424</v>
      </c>
      <c r="Q122" s="83" t="s">
        <v>155</v>
      </c>
    </row>
    <row r="123" spans="1:18" ht="15" customHeight="1">
      <c r="A123" s="31">
        <v>5</v>
      </c>
      <c r="B123" s="32" t="s">
        <v>151</v>
      </c>
      <c r="C123" s="129" t="s">
        <v>152</v>
      </c>
      <c r="D123" s="164" t="s">
        <v>153</v>
      </c>
      <c r="E123" s="35">
        <v>44</v>
      </c>
      <c r="F123" s="36" t="s">
        <v>96</v>
      </c>
      <c r="G123" s="37">
        <v>37</v>
      </c>
      <c r="H123" s="37">
        <v>39</v>
      </c>
      <c r="I123" s="25">
        <f t="shared" si="12"/>
        <v>39</v>
      </c>
      <c r="J123" s="38">
        <v>49</v>
      </c>
      <c r="K123" s="37" t="s">
        <v>154</v>
      </c>
      <c r="L123" s="37">
        <v>55</v>
      </c>
      <c r="M123" s="26">
        <f t="shared" si="13"/>
        <v>55</v>
      </c>
      <c r="N123" s="27">
        <f t="shared" si="15"/>
        <v>94</v>
      </c>
      <c r="O123" s="94">
        <v>4</v>
      </c>
      <c r="P123" s="29">
        <f t="shared" si="14"/>
        <v>180.8281605374488</v>
      </c>
      <c r="Q123" s="40" t="s">
        <v>155</v>
      </c>
      <c r="R123" s="141"/>
    </row>
    <row r="124" spans="1:17" ht="15" customHeight="1">
      <c r="A124" s="53">
        <v>7</v>
      </c>
      <c r="B124" s="60" t="s">
        <v>184</v>
      </c>
      <c r="C124" s="67" t="s">
        <v>185</v>
      </c>
      <c r="D124" s="68" t="s">
        <v>153</v>
      </c>
      <c r="E124" s="63">
        <v>50</v>
      </c>
      <c r="F124" s="64" t="s">
        <v>186</v>
      </c>
      <c r="G124" s="65">
        <v>35</v>
      </c>
      <c r="H124" s="65" t="s">
        <v>96</v>
      </c>
      <c r="I124" s="25">
        <v>35</v>
      </c>
      <c r="J124" s="65">
        <v>50</v>
      </c>
      <c r="K124" s="65" t="s">
        <v>154</v>
      </c>
      <c r="L124" s="65">
        <v>54</v>
      </c>
      <c r="M124" s="26">
        <v>54</v>
      </c>
      <c r="N124" s="27">
        <v>89</v>
      </c>
      <c r="O124" s="95">
        <v>4</v>
      </c>
      <c r="P124" s="29">
        <v>152.48441717017428</v>
      </c>
      <c r="Q124" s="66" t="s">
        <v>155</v>
      </c>
    </row>
    <row r="125" spans="1:17" ht="15" customHeight="1">
      <c r="A125" s="31">
        <v>12</v>
      </c>
      <c r="B125" s="32" t="s">
        <v>187</v>
      </c>
      <c r="C125" s="51" t="s">
        <v>188</v>
      </c>
      <c r="D125" s="54" t="s">
        <v>153</v>
      </c>
      <c r="E125" s="63">
        <v>49.89</v>
      </c>
      <c r="F125" s="55">
        <v>30</v>
      </c>
      <c r="G125" s="56">
        <v>34</v>
      </c>
      <c r="H125" s="46">
        <v>36</v>
      </c>
      <c r="I125" s="25">
        <v>36</v>
      </c>
      <c r="J125" s="88">
        <v>42</v>
      </c>
      <c r="K125" s="88">
        <v>45</v>
      </c>
      <c r="L125" s="88">
        <v>48</v>
      </c>
      <c r="M125" s="26">
        <v>48</v>
      </c>
      <c r="N125" s="27">
        <v>84</v>
      </c>
      <c r="O125" s="95">
        <v>3</v>
      </c>
      <c r="P125" s="29">
        <v>144.19159544652945</v>
      </c>
      <c r="Q125" s="59" t="s">
        <v>155</v>
      </c>
    </row>
    <row r="126" spans="1:18" ht="15" customHeight="1">
      <c r="A126" s="31">
        <v>19</v>
      </c>
      <c r="B126" s="32" t="s">
        <v>493</v>
      </c>
      <c r="C126" s="104" t="s">
        <v>494</v>
      </c>
      <c r="D126" s="98" t="s">
        <v>153</v>
      </c>
      <c r="E126" s="50">
        <v>61.75</v>
      </c>
      <c r="F126" s="55">
        <v>34</v>
      </c>
      <c r="G126" s="56">
        <v>38</v>
      </c>
      <c r="H126" s="57">
        <v>42</v>
      </c>
      <c r="I126" s="25">
        <f>MAX(F126:H126)</f>
        <v>42</v>
      </c>
      <c r="J126" s="44">
        <v>60</v>
      </c>
      <c r="K126" s="45" t="s">
        <v>83</v>
      </c>
      <c r="L126" s="45">
        <v>63</v>
      </c>
      <c r="M126" s="26">
        <f>MAX(J126:L126)</f>
        <v>63</v>
      </c>
      <c r="N126" s="27">
        <f>SUM(I126,M126)</f>
        <v>105</v>
      </c>
      <c r="O126" s="94">
        <v>3</v>
      </c>
      <c r="P126" s="29">
        <f aca="true" t="shared" si="16" ref="P126:P131">IF(ISERROR(N126*10^(0.794358141*(LOG10(E126/174.393))^2)),"",N126*10^(0.794358141*(LOG10(E126/174.393))^2))</f>
        <v>152.29485352341092</v>
      </c>
      <c r="Q126" s="59" t="s">
        <v>155</v>
      </c>
      <c r="R126" s="140"/>
    </row>
    <row r="127" spans="1:18" ht="15" customHeight="1">
      <c r="A127" s="53">
        <v>4</v>
      </c>
      <c r="B127" s="32" t="s">
        <v>158</v>
      </c>
      <c r="C127" s="51" t="s">
        <v>159</v>
      </c>
      <c r="D127" s="52" t="s">
        <v>153</v>
      </c>
      <c r="E127" s="43">
        <v>43</v>
      </c>
      <c r="F127" s="44">
        <v>30</v>
      </c>
      <c r="G127" s="45">
        <v>31</v>
      </c>
      <c r="H127" s="46">
        <v>32</v>
      </c>
      <c r="I127" s="25">
        <f>MAX(F127:H127)</f>
        <v>32</v>
      </c>
      <c r="J127" s="47">
        <v>40</v>
      </c>
      <c r="K127" s="45">
        <v>41</v>
      </c>
      <c r="L127" s="45">
        <v>42</v>
      </c>
      <c r="M127" s="26">
        <f>MAX(J127:L127)</f>
        <v>42</v>
      </c>
      <c r="N127" s="27">
        <f>SUM(I127,M127)</f>
        <v>74</v>
      </c>
      <c r="O127" s="94">
        <v>2</v>
      </c>
      <c r="P127" s="29">
        <f t="shared" si="16"/>
        <v>145.52441421310823</v>
      </c>
      <c r="Q127" s="40" t="s">
        <v>155</v>
      </c>
      <c r="R127" s="141"/>
    </row>
    <row r="128" spans="1:17" ht="15" customHeight="1">
      <c r="A128" s="31">
        <v>13</v>
      </c>
      <c r="B128" s="60" t="s">
        <v>495</v>
      </c>
      <c r="C128" s="67" t="s">
        <v>496</v>
      </c>
      <c r="D128" s="68" t="s">
        <v>153</v>
      </c>
      <c r="E128" s="63">
        <v>55.8</v>
      </c>
      <c r="F128" s="64">
        <v>37</v>
      </c>
      <c r="G128" s="65">
        <v>40</v>
      </c>
      <c r="H128" s="65">
        <v>42</v>
      </c>
      <c r="I128" s="25">
        <f>MAX(F128:H128)</f>
        <v>42</v>
      </c>
      <c r="J128" s="71">
        <v>55</v>
      </c>
      <c r="K128" s="65" t="s">
        <v>141</v>
      </c>
      <c r="L128" s="65">
        <v>57</v>
      </c>
      <c r="M128" s="26">
        <f>MAX(J128:L128)</f>
        <v>57</v>
      </c>
      <c r="N128" s="27">
        <f>SUM(I128,M128)</f>
        <v>99</v>
      </c>
      <c r="O128" s="95">
        <v>2</v>
      </c>
      <c r="P128" s="29">
        <f t="shared" si="16"/>
        <v>154.9494771771535</v>
      </c>
      <c r="Q128" s="59" t="s">
        <v>155</v>
      </c>
    </row>
    <row r="129" spans="1:17" ht="15" customHeight="1">
      <c r="A129" s="31">
        <v>1</v>
      </c>
      <c r="B129" s="108" t="s">
        <v>192</v>
      </c>
      <c r="C129" s="109" t="s">
        <v>193</v>
      </c>
      <c r="D129" s="110" t="s">
        <v>153</v>
      </c>
      <c r="E129" s="111"/>
      <c r="F129" s="112"/>
      <c r="G129" s="113"/>
      <c r="H129" s="114"/>
      <c r="I129" s="115"/>
      <c r="J129" s="113"/>
      <c r="K129" s="113"/>
      <c r="L129" s="113"/>
      <c r="M129" s="116"/>
      <c r="N129" s="117"/>
      <c r="O129" s="118">
        <v>1</v>
      </c>
      <c r="P129" s="119">
        <f t="shared" si="16"/>
      </c>
      <c r="Q129" s="120" t="s">
        <v>155</v>
      </c>
    </row>
    <row r="130" spans="1:18" ht="15" customHeight="1">
      <c r="A130" s="31">
        <v>5</v>
      </c>
      <c r="B130" s="60" t="s">
        <v>497</v>
      </c>
      <c r="C130" s="67" t="s">
        <v>239</v>
      </c>
      <c r="D130" s="68" t="s">
        <v>153</v>
      </c>
      <c r="E130" s="63">
        <v>77</v>
      </c>
      <c r="F130" s="64">
        <v>40</v>
      </c>
      <c r="G130" s="65">
        <v>42</v>
      </c>
      <c r="H130" s="65">
        <v>44</v>
      </c>
      <c r="I130" s="25">
        <f>MAX(F130:H130)</f>
        <v>44</v>
      </c>
      <c r="J130" s="65">
        <v>60</v>
      </c>
      <c r="K130" s="65">
        <v>64</v>
      </c>
      <c r="L130" s="65">
        <v>66</v>
      </c>
      <c r="M130" s="26">
        <f>MAX(J130:L130)</f>
        <v>66</v>
      </c>
      <c r="N130" s="27">
        <f>SUM(I130,M130)</f>
        <v>110</v>
      </c>
      <c r="O130" s="95">
        <v>1</v>
      </c>
      <c r="P130" s="29">
        <f t="shared" si="16"/>
        <v>138.52344551838627</v>
      </c>
      <c r="Q130" s="151" t="s">
        <v>155</v>
      </c>
      <c r="R130" s="140"/>
    </row>
    <row r="131" spans="1:17" ht="15" customHeight="1">
      <c r="A131" s="53">
        <v>5</v>
      </c>
      <c r="B131" s="32" t="s">
        <v>498</v>
      </c>
      <c r="C131" s="51" t="s">
        <v>499</v>
      </c>
      <c r="D131" s="54" t="s">
        <v>240</v>
      </c>
      <c r="E131" s="50">
        <v>76.78</v>
      </c>
      <c r="F131" s="55">
        <v>45</v>
      </c>
      <c r="G131" s="56">
        <v>48</v>
      </c>
      <c r="H131" s="57">
        <v>50</v>
      </c>
      <c r="I131" s="25">
        <f>MAX(F131:H131)</f>
        <v>50</v>
      </c>
      <c r="J131" s="47">
        <v>60</v>
      </c>
      <c r="K131" s="45" t="s">
        <v>313</v>
      </c>
      <c r="L131" s="45">
        <v>65</v>
      </c>
      <c r="M131" s="26">
        <f>MAX(J131:L131)</f>
        <v>65</v>
      </c>
      <c r="N131" s="27">
        <f>SUM(I131,M131)</f>
        <v>115</v>
      </c>
      <c r="O131" s="95">
        <v>2</v>
      </c>
      <c r="P131" s="29">
        <f t="shared" si="16"/>
        <v>145.05428805283682</v>
      </c>
      <c r="Q131" s="151" t="s">
        <v>155</v>
      </c>
    </row>
    <row r="132" spans="1:19" ht="15" customHeight="1">
      <c r="A132" s="31">
        <v>7</v>
      </c>
      <c r="B132" s="132" t="s">
        <v>238</v>
      </c>
      <c r="C132" s="109" t="s">
        <v>239</v>
      </c>
      <c r="D132" s="133" t="s">
        <v>240</v>
      </c>
      <c r="E132" s="111"/>
      <c r="F132" s="112"/>
      <c r="G132" s="113"/>
      <c r="H132" s="113"/>
      <c r="I132" s="115"/>
      <c r="J132" s="134"/>
      <c r="K132" s="113"/>
      <c r="L132" s="113"/>
      <c r="M132" s="116"/>
      <c r="N132" s="117"/>
      <c r="O132" s="118">
        <v>1</v>
      </c>
      <c r="P132" s="119"/>
      <c r="Q132" s="120" t="s">
        <v>155</v>
      </c>
      <c r="R132" s="120" t="s">
        <v>155</v>
      </c>
      <c r="S132" s="146">
        <f>SUM(O122:O132)</f>
        <v>28</v>
      </c>
    </row>
    <row r="133" spans="1:17" ht="15" customHeight="1">
      <c r="A133" s="107">
        <v>7</v>
      </c>
      <c r="B133" s="16" t="s">
        <v>150</v>
      </c>
      <c r="C133" s="181"/>
      <c r="D133" s="182"/>
      <c r="E133" s="183"/>
      <c r="F133" s="184"/>
      <c r="G133" s="22"/>
      <c r="H133" s="22"/>
      <c r="I133" s="25"/>
      <c r="J133" s="184"/>
      <c r="K133" s="22"/>
      <c r="L133" s="22"/>
      <c r="M133" s="26"/>
      <c r="N133" s="27"/>
      <c r="O133" s="94"/>
      <c r="P133" s="29"/>
      <c r="Q133" s="30"/>
    </row>
    <row r="134" spans="1:17" ht="15" customHeight="1">
      <c r="A134" s="31"/>
      <c r="B134" s="16" t="s">
        <v>164</v>
      </c>
      <c r="C134" s="51"/>
      <c r="D134" s="52"/>
      <c r="E134" s="149"/>
      <c r="F134" s="47"/>
      <c r="G134" s="45"/>
      <c r="H134" s="45"/>
      <c r="I134" s="25"/>
      <c r="J134" s="47"/>
      <c r="K134" s="45"/>
      <c r="L134" s="45"/>
      <c r="M134" s="26"/>
      <c r="N134" s="27"/>
      <c r="O134" s="28"/>
      <c r="P134" s="29">
        <f>IF(ISERROR(N134*10^(0.794358141*(LOG10(E134/174.393))^2)),"",N134*10^(0.794358141*(LOG10(E134/174.393))^2))</f>
      </c>
      <c r="Q134" s="40"/>
    </row>
    <row r="135" spans="1:17" ht="15" customHeight="1">
      <c r="A135" s="18"/>
      <c r="B135" s="16" t="s">
        <v>500</v>
      </c>
      <c r="C135" s="185"/>
      <c r="D135" s="182"/>
      <c r="E135" s="183"/>
      <c r="F135" s="184"/>
      <c r="G135" s="22"/>
      <c r="H135" s="22"/>
      <c r="I135" s="25"/>
      <c r="J135" s="24"/>
      <c r="K135" s="22"/>
      <c r="L135" s="22"/>
      <c r="M135" s="26"/>
      <c r="N135" s="27"/>
      <c r="O135" s="94"/>
      <c r="P135" s="29"/>
      <c r="Q135" s="30"/>
    </row>
    <row r="136" spans="1:17" ht="15" customHeight="1">
      <c r="A136" s="18"/>
      <c r="B136" s="16" t="s">
        <v>501</v>
      </c>
      <c r="C136" s="127"/>
      <c r="D136" s="62"/>
      <c r="E136" s="63"/>
      <c r="F136" s="64"/>
      <c r="G136" s="65"/>
      <c r="H136" s="65"/>
      <c r="I136" s="25"/>
      <c r="J136" s="24"/>
      <c r="K136" s="22"/>
      <c r="L136" s="22"/>
      <c r="M136" s="26"/>
      <c r="N136" s="27"/>
      <c r="O136" s="94"/>
      <c r="P136" s="29"/>
      <c r="Q136" s="30"/>
    </row>
    <row r="137" spans="1:17" ht="15" customHeight="1">
      <c r="A137" s="18"/>
      <c r="B137" s="16" t="s">
        <v>502</v>
      </c>
      <c r="C137" s="185"/>
      <c r="D137" s="182"/>
      <c r="E137" s="183"/>
      <c r="F137" s="184"/>
      <c r="G137" s="22"/>
      <c r="H137" s="22"/>
      <c r="I137" s="25"/>
      <c r="J137" s="24"/>
      <c r="K137" s="22"/>
      <c r="L137" s="22"/>
      <c r="M137" s="26"/>
      <c r="N137" s="27"/>
      <c r="O137" s="94"/>
      <c r="P137" s="29"/>
      <c r="Q137" s="30"/>
    </row>
    <row r="138" spans="1:17" ht="15" customHeight="1">
      <c r="A138" s="53"/>
      <c r="B138" s="16" t="s">
        <v>503</v>
      </c>
      <c r="C138" s="127"/>
      <c r="D138" s="62"/>
      <c r="E138" s="69"/>
      <c r="F138" s="64"/>
      <c r="G138" s="65"/>
      <c r="H138" s="70"/>
      <c r="I138" s="25"/>
      <c r="J138" s="71"/>
      <c r="K138" s="65"/>
      <c r="L138" s="65"/>
      <c r="M138" s="26"/>
      <c r="N138" s="27"/>
      <c r="O138" s="58"/>
      <c r="P138" s="29">
        <f>IF(ISERROR(N138*10^(0.794358141*(LOG10(E138/174.393))^2)),"",N138*10^(0.794358141*(LOG10(E138/174.393))^2))</f>
      </c>
      <c r="Q138" s="66"/>
    </row>
    <row r="139" spans="1:17" ht="15" customHeight="1">
      <c r="A139" s="18"/>
      <c r="B139" s="16" t="s">
        <v>504</v>
      </c>
      <c r="C139" s="21"/>
      <c r="D139" s="22"/>
      <c r="E139" s="183"/>
      <c r="F139" s="184"/>
      <c r="G139" s="22"/>
      <c r="H139" s="22"/>
      <c r="I139" s="25"/>
      <c r="J139" s="24"/>
      <c r="K139" s="22"/>
      <c r="L139" s="22"/>
      <c r="M139" s="26"/>
      <c r="N139" s="27"/>
      <c r="O139" s="94"/>
      <c r="P139" s="29"/>
      <c r="Q139" s="30"/>
    </row>
    <row r="140" spans="1:17" ht="15" customHeight="1">
      <c r="A140" s="53"/>
      <c r="B140" s="16" t="s">
        <v>222</v>
      </c>
      <c r="C140" s="67"/>
      <c r="D140" s="62"/>
      <c r="E140" s="63"/>
      <c r="F140" s="64"/>
      <c r="G140" s="65"/>
      <c r="H140" s="65"/>
      <c r="I140" s="25"/>
      <c r="J140" s="71"/>
      <c r="K140" s="65"/>
      <c r="L140" s="65"/>
      <c r="M140" s="26"/>
      <c r="N140" s="27"/>
      <c r="O140" s="58"/>
      <c r="P140" s="29">
        <f>IF(ISERROR(N140*10^(0.794358141*(LOG10(E140/174.393))^2)),"",N140*10^(0.794358141*(LOG10(E140/174.393))^2))</f>
      </c>
      <c r="Q140" s="66"/>
    </row>
    <row r="141" spans="1:17" ht="15" customHeight="1">
      <c r="A141" s="18"/>
      <c r="B141" s="136" t="s">
        <v>241</v>
      </c>
      <c r="C141" s="21"/>
      <c r="D141" s="22"/>
      <c r="E141" s="183"/>
      <c r="F141" s="184"/>
      <c r="G141" s="22"/>
      <c r="H141" s="22"/>
      <c r="I141" s="25"/>
      <c r="J141" s="22"/>
      <c r="K141" s="22"/>
      <c r="L141" s="22"/>
      <c r="M141" s="26"/>
      <c r="N141" s="27"/>
      <c r="O141" s="94"/>
      <c r="P141" s="29"/>
      <c r="Q141" s="30"/>
    </row>
    <row r="142" spans="1:17" ht="15" customHeight="1">
      <c r="A142" s="53"/>
      <c r="B142" s="78"/>
      <c r="C142" s="79"/>
      <c r="D142" s="54"/>
      <c r="E142" s="80"/>
      <c r="F142" s="76"/>
      <c r="G142" s="77"/>
      <c r="H142" s="37"/>
      <c r="I142" s="25"/>
      <c r="J142" s="38"/>
      <c r="K142" s="37"/>
      <c r="L142" s="37"/>
      <c r="M142" s="26"/>
      <c r="N142" s="27"/>
      <c r="O142" s="95"/>
      <c r="P142" s="93"/>
      <c r="Q142" s="66"/>
    </row>
    <row r="143" spans="1:17" ht="15" customHeight="1">
      <c r="A143" s="31"/>
      <c r="B143" s="32"/>
      <c r="C143" s="51"/>
      <c r="D143" s="52"/>
      <c r="E143" s="43"/>
      <c r="F143" s="44"/>
      <c r="G143" s="45"/>
      <c r="H143" s="46"/>
      <c r="I143" s="25"/>
      <c r="J143" s="38"/>
      <c r="K143" s="37"/>
      <c r="L143" s="37"/>
      <c r="M143" s="26"/>
      <c r="N143" s="27"/>
      <c r="O143" s="94"/>
      <c r="P143" s="29"/>
      <c r="Q143" s="40"/>
    </row>
    <row r="144" spans="1:17" ht="15" customHeight="1">
      <c r="A144" s="31"/>
      <c r="B144" s="60"/>
      <c r="C144" s="67"/>
      <c r="D144" s="68"/>
      <c r="E144" s="63"/>
      <c r="F144" s="64"/>
      <c r="G144" s="65"/>
      <c r="H144" s="65"/>
      <c r="I144" s="25"/>
      <c r="J144" s="71"/>
      <c r="K144" s="65"/>
      <c r="L144" s="65"/>
      <c r="M144" s="26"/>
      <c r="N144" s="27"/>
      <c r="O144" s="94"/>
      <c r="P144" s="29"/>
      <c r="Q144" s="66"/>
    </row>
    <row r="145" spans="1:17" ht="15" customHeight="1">
      <c r="A145" s="31"/>
      <c r="B145" s="32"/>
      <c r="C145" s="104"/>
      <c r="D145" s="42"/>
      <c r="E145" s="43"/>
      <c r="F145" s="44"/>
      <c r="G145" s="45"/>
      <c r="H145" s="46"/>
      <c r="I145" s="25"/>
      <c r="J145" s="44"/>
      <c r="K145" s="45"/>
      <c r="L145" s="45"/>
      <c r="M145" s="26"/>
      <c r="N145" s="27"/>
      <c r="O145" s="94"/>
      <c r="P145" s="29"/>
      <c r="Q145" s="40"/>
    </row>
    <row r="146" spans="1:17" ht="15" customHeight="1">
      <c r="A146" s="53"/>
      <c r="B146" s="72"/>
      <c r="C146" s="73"/>
      <c r="D146" s="54"/>
      <c r="E146" s="75"/>
      <c r="F146" s="76"/>
      <c r="G146" s="77"/>
      <c r="H146" s="37"/>
      <c r="I146" s="25"/>
      <c r="J146" s="38"/>
      <c r="K146" s="37"/>
      <c r="L146" s="37"/>
      <c r="M146" s="26"/>
      <c r="N146" s="27"/>
      <c r="O146" s="95"/>
      <c r="P146" s="93"/>
      <c r="Q146" s="66"/>
    </row>
    <row r="147" spans="1:17" ht="15" customHeight="1">
      <c r="A147" s="53"/>
      <c r="B147" s="60"/>
      <c r="C147" s="67"/>
      <c r="D147" s="68"/>
      <c r="E147" s="63"/>
      <c r="F147" s="64"/>
      <c r="G147" s="65"/>
      <c r="H147" s="65"/>
      <c r="I147" s="25"/>
      <c r="J147" s="71"/>
      <c r="K147" s="65"/>
      <c r="L147" s="65"/>
      <c r="M147" s="26"/>
      <c r="N147" s="27"/>
      <c r="O147" s="95"/>
      <c r="P147" s="93"/>
      <c r="Q147" s="66"/>
    </row>
    <row r="148" spans="1:17" ht="15" customHeight="1">
      <c r="A148" s="31"/>
      <c r="B148" s="78"/>
      <c r="C148" s="79"/>
      <c r="D148" s="54"/>
      <c r="E148" s="80"/>
      <c r="F148" s="76"/>
      <c r="G148" s="77"/>
      <c r="H148" s="37"/>
      <c r="I148" s="25"/>
      <c r="J148" s="37"/>
      <c r="K148" s="37"/>
      <c r="L148" s="37"/>
      <c r="M148" s="26"/>
      <c r="N148" s="27"/>
      <c r="O148" s="94"/>
      <c r="P148" s="29"/>
      <c r="Q148" s="66"/>
    </row>
    <row r="149" spans="1:17" ht="15" customHeight="1">
      <c r="A149" s="31"/>
      <c r="B149" s="32"/>
      <c r="C149" s="51"/>
      <c r="D149" s="52"/>
      <c r="E149" s="43"/>
      <c r="F149" s="44"/>
      <c r="G149" s="45"/>
      <c r="H149" s="46"/>
      <c r="I149" s="25"/>
      <c r="J149" s="45"/>
      <c r="K149" s="45"/>
      <c r="L149" s="45"/>
      <c r="M149" s="26"/>
      <c r="N149" s="27"/>
      <c r="O149" s="94"/>
      <c r="P149" s="29"/>
      <c r="Q149" s="40"/>
    </row>
    <row r="150" spans="1:17" ht="15" customHeight="1">
      <c r="A150" s="31"/>
      <c r="B150" s="170"/>
      <c r="C150" s="85"/>
      <c r="D150" s="86"/>
      <c r="E150" s="69"/>
      <c r="F150" s="64"/>
      <c r="G150" s="65"/>
      <c r="H150" s="70"/>
      <c r="I150" s="25"/>
      <c r="J150" s="71"/>
      <c r="K150" s="65"/>
      <c r="L150" s="65"/>
      <c r="M150" s="26"/>
      <c r="N150" s="27"/>
      <c r="O150" s="95"/>
      <c r="P150" s="29"/>
      <c r="Q150" s="66"/>
    </row>
    <row r="151" spans="1:17" ht="15" customHeight="1">
      <c r="A151" s="31"/>
      <c r="B151" s="32"/>
      <c r="C151" s="73"/>
      <c r="D151" s="54"/>
      <c r="E151" s="75"/>
      <c r="F151" s="76"/>
      <c r="G151" s="77"/>
      <c r="H151" s="37"/>
      <c r="I151" s="25"/>
      <c r="J151" s="38"/>
      <c r="K151" s="37"/>
      <c r="L151" s="37"/>
      <c r="M151" s="26"/>
      <c r="N151" s="27"/>
      <c r="O151" s="94"/>
      <c r="P151" s="29"/>
      <c r="Q151" s="66"/>
    </row>
    <row r="152" spans="1:17" ht="15" customHeight="1">
      <c r="A152" s="31"/>
      <c r="B152" s="32"/>
      <c r="C152" s="79"/>
      <c r="D152" s="68"/>
      <c r="E152" s="63"/>
      <c r="F152" s="64"/>
      <c r="G152" s="65"/>
      <c r="H152" s="65"/>
      <c r="I152" s="25"/>
      <c r="J152" s="71"/>
      <c r="K152" s="65"/>
      <c r="L152" s="65"/>
      <c r="M152" s="26"/>
      <c r="N152" s="27"/>
      <c r="O152" s="94"/>
      <c r="P152" s="29"/>
      <c r="Q152" s="83"/>
    </row>
    <row r="153" spans="1:17" ht="15" customHeight="1">
      <c r="A153" s="53"/>
      <c r="B153" s="72"/>
      <c r="C153" s="73"/>
      <c r="D153" s="54"/>
      <c r="E153" s="75"/>
      <c r="F153" s="76"/>
      <c r="G153" s="77"/>
      <c r="H153" s="37"/>
      <c r="I153" s="25"/>
      <c r="J153" s="38"/>
      <c r="K153" s="37"/>
      <c r="L153" s="37"/>
      <c r="M153" s="26"/>
      <c r="N153" s="27"/>
      <c r="O153" s="95"/>
      <c r="P153" s="29"/>
      <c r="Q153" s="66"/>
    </row>
    <row r="154" spans="1:17" ht="15" customHeight="1">
      <c r="A154" s="31"/>
      <c r="B154" s="32"/>
      <c r="C154" s="51"/>
      <c r="D154" s="52"/>
      <c r="E154" s="50"/>
      <c r="F154" s="44"/>
      <c r="G154" s="45"/>
      <c r="H154" s="45"/>
      <c r="I154" s="25"/>
      <c r="J154" s="47"/>
      <c r="K154" s="45"/>
      <c r="L154" s="45"/>
      <c r="M154" s="26"/>
      <c r="N154" s="27"/>
      <c r="O154" s="94"/>
      <c r="P154" s="29"/>
      <c r="Q154" s="40"/>
    </row>
    <row r="155" spans="1:17" ht="15" customHeight="1">
      <c r="A155" s="31"/>
      <c r="B155" s="180"/>
      <c r="C155" s="67"/>
      <c r="D155" s="68"/>
      <c r="E155" s="63"/>
      <c r="F155" s="64"/>
      <c r="G155" s="65"/>
      <c r="H155" s="65"/>
      <c r="I155" s="25"/>
      <c r="J155" s="65"/>
      <c r="K155" s="65"/>
      <c r="L155" s="65"/>
      <c r="M155" s="26"/>
      <c r="N155" s="27"/>
      <c r="O155" s="94"/>
      <c r="P155" s="29"/>
      <c r="Q155" s="89"/>
    </row>
    <row r="156" spans="1:17" ht="15" customHeight="1">
      <c r="A156" s="31"/>
      <c r="B156" s="32"/>
      <c r="C156" s="129"/>
      <c r="D156" s="164"/>
      <c r="E156" s="35"/>
      <c r="F156" s="36"/>
      <c r="G156" s="37"/>
      <c r="H156" s="37"/>
      <c r="I156" s="25"/>
      <c r="J156" s="37"/>
      <c r="K156" s="37"/>
      <c r="L156" s="37"/>
      <c r="M156" s="26"/>
      <c r="N156" s="27"/>
      <c r="O156" s="94"/>
      <c r="P156" s="29"/>
      <c r="Q156" s="40"/>
    </row>
    <row r="157" spans="1:17" ht="15" customHeight="1">
      <c r="A157" s="31"/>
      <c r="B157" s="32"/>
      <c r="C157" s="129"/>
      <c r="D157" s="164"/>
      <c r="E157" s="35"/>
      <c r="F157" s="36"/>
      <c r="G157" s="37"/>
      <c r="H157" s="37"/>
      <c r="I157" s="25"/>
      <c r="J157" s="37"/>
      <c r="K157" s="37"/>
      <c r="L157" s="37"/>
      <c r="M157" s="26"/>
      <c r="N157" s="27"/>
      <c r="O157" s="94"/>
      <c r="P157" s="29"/>
      <c r="Q157" s="40"/>
    </row>
    <row r="158" spans="1:17" ht="15" customHeight="1">
      <c r="A158" s="31"/>
      <c r="B158" s="32"/>
      <c r="C158" s="51"/>
      <c r="D158" s="52"/>
      <c r="E158" s="163"/>
      <c r="F158" s="47"/>
      <c r="G158" s="45"/>
      <c r="H158" s="46"/>
      <c r="I158" s="25"/>
      <c r="J158" s="47"/>
      <c r="K158" s="45"/>
      <c r="L158" s="45"/>
      <c r="M158" s="26"/>
      <c r="N158" s="27"/>
      <c r="O158" s="28"/>
      <c r="P158" s="29"/>
      <c r="Q158" s="40"/>
    </row>
    <row r="159" spans="1:17" ht="15" customHeight="1">
      <c r="A159" s="53"/>
      <c r="B159" s="60"/>
      <c r="C159" s="127"/>
      <c r="D159" s="62"/>
      <c r="E159" s="63"/>
      <c r="F159" s="64"/>
      <c r="G159" s="65"/>
      <c r="H159" s="65"/>
      <c r="I159" s="25"/>
      <c r="J159" s="71"/>
      <c r="K159" s="65"/>
      <c r="L159" s="65"/>
      <c r="M159" s="26"/>
      <c r="N159" s="27"/>
      <c r="O159" s="95"/>
      <c r="P159" s="29"/>
      <c r="Q159" s="66"/>
    </row>
    <row r="160" spans="1:17" ht="15" customHeight="1">
      <c r="A160" s="53"/>
      <c r="B160" s="32"/>
      <c r="C160" s="41"/>
      <c r="D160" s="98"/>
      <c r="E160" s="63"/>
      <c r="F160" s="55"/>
      <c r="G160" s="56"/>
      <c r="H160" s="46"/>
      <c r="I160" s="25"/>
      <c r="J160" s="87"/>
      <c r="K160" s="88"/>
      <c r="L160" s="88"/>
      <c r="M160" s="26"/>
      <c r="N160" s="27"/>
      <c r="O160" s="95"/>
      <c r="P160" s="29"/>
      <c r="Q160" s="59"/>
    </row>
    <row r="161" spans="1:17" ht="15" customHeight="1">
      <c r="A161" s="107"/>
      <c r="B161" s="108"/>
      <c r="C161" s="186"/>
      <c r="D161" s="133"/>
      <c r="E161" s="111"/>
      <c r="F161" s="112"/>
      <c r="G161" s="113"/>
      <c r="H161" s="114"/>
      <c r="I161" s="115"/>
      <c r="J161" s="134"/>
      <c r="K161" s="113"/>
      <c r="L161" s="113"/>
      <c r="M161" s="116"/>
      <c r="N161" s="117"/>
      <c r="O161" s="118"/>
      <c r="P161" s="119"/>
      <c r="Q161" s="120"/>
    </row>
    <row r="162" spans="1:17" ht="15" customHeight="1">
      <c r="A162" s="31"/>
      <c r="B162" s="60"/>
      <c r="C162" s="127"/>
      <c r="D162" s="62"/>
      <c r="E162" s="63"/>
      <c r="F162" s="64"/>
      <c r="G162" s="65"/>
      <c r="H162" s="65"/>
      <c r="I162" s="25"/>
      <c r="J162" s="71"/>
      <c r="K162" s="65"/>
      <c r="L162" s="65"/>
      <c r="M162" s="26"/>
      <c r="N162" s="27"/>
      <c r="O162" s="95"/>
      <c r="P162" s="29"/>
      <c r="Q162" s="59"/>
    </row>
    <row r="163" spans="1:17" ht="15" customHeight="1">
      <c r="A163" s="31"/>
      <c r="B163" s="82"/>
      <c r="C163" s="79"/>
      <c r="D163" s="68"/>
      <c r="E163" s="63"/>
      <c r="F163" s="64"/>
      <c r="G163" s="65"/>
      <c r="H163" s="65"/>
      <c r="I163" s="25"/>
      <c r="J163" s="71"/>
      <c r="K163" s="65"/>
      <c r="L163" s="65"/>
      <c r="M163" s="26"/>
      <c r="N163" s="27"/>
      <c r="O163" s="94"/>
      <c r="P163" s="29"/>
      <c r="Q163" s="83"/>
    </row>
    <row r="164" spans="1:17" ht="15" customHeight="1">
      <c r="A164" s="31"/>
      <c r="B164" s="32"/>
      <c r="C164" s="51"/>
      <c r="D164" s="98"/>
      <c r="E164" s="50"/>
      <c r="F164" s="55"/>
      <c r="G164" s="56"/>
      <c r="H164" s="57"/>
      <c r="I164" s="25"/>
      <c r="J164" s="47"/>
      <c r="K164" s="45"/>
      <c r="L164" s="45"/>
      <c r="M164" s="26"/>
      <c r="N164" s="27"/>
      <c r="O164" s="94"/>
      <c r="P164" s="29"/>
      <c r="Q164" s="59"/>
    </row>
    <row r="165" spans="1:17" ht="15" customHeight="1">
      <c r="A165" s="53"/>
      <c r="B165" s="60"/>
      <c r="C165" s="61"/>
      <c r="D165" s="62"/>
      <c r="E165" s="63"/>
      <c r="F165" s="64"/>
      <c r="G165" s="65"/>
      <c r="H165" s="65"/>
      <c r="I165" s="25"/>
      <c r="J165" s="64"/>
      <c r="K165" s="65"/>
      <c r="L165" s="65"/>
      <c r="M165" s="26"/>
      <c r="N165" s="27"/>
      <c r="O165" s="95"/>
      <c r="P165" s="29"/>
      <c r="Q165" s="151"/>
    </row>
    <row r="166" spans="1:17" ht="15" customHeight="1">
      <c r="A166" s="53"/>
      <c r="B166" s="32"/>
      <c r="C166" s="51"/>
      <c r="D166" s="54"/>
      <c r="E166" s="50"/>
      <c r="F166" s="55"/>
      <c r="G166" s="56"/>
      <c r="H166" s="57"/>
      <c r="I166" s="25"/>
      <c r="J166" s="47"/>
      <c r="K166" s="45"/>
      <c r="L166" s="45"/>
      <c r="M166" s="26"/>
      <c r="N166" s="27"/>
      <c r="O166" s="95"/>
      <c r="P166" s="29"/>
      <c r="Q166" s="151"/>
    </row>
    <row r="167" spans="1:17" ht="15" customHeight="1">
      <c r="A167" s="107"/>
      <c r="B167" s="132"/>
      <c r="C167" s="109"/>
      <c r="D167" s="110"/>
      <c r="E167" s="111"/>
      <c r="F167" s="112"/>
      <c r="G167" s="113"/>
      <c r="H167" s="113"/>
      <c r="I167" s="115"/>
      <c r="J167" s="134"/>
      <c r="K167" s="113"/>
      <c r="L167" s="113"/>
      <c r="M167" s="116"/>
      <c r="N167" s="117"/>
      <c r="O167" s="118"/>
      <c r="P167" s="119"/>
      <c r="Q167" s="120"/>
    </row>
    <row r="168" spans="1:17" ht="15" customHeight="1">
      <c r="A168" s="18"/>
      <c r="B168" s="16"/>
      <c r="C168" s="21"/>
      <c r="D168" s="22"/>
      <c r="E168" s="183"/>
      <c r="F168" s="184"/>
      <c r="G168" s="22"/>
      <c r="H168" s="22"/>
      <c r="I168" s="25"/>
      <c r="J168" s="22"/>
      <c r="K168" s="22"/>
      <c r="L168" s="22"/>
      <c r="M168" s="26"/>
      <c r="N168" s="27"/>
      <c r="O168" s="94"/>
      <c r="P168" s="29"/>
      <c r="Q168" s="30"/>
    </row>
    <row r="169" spans="1:17" ht="15" customHeight="1">
      <c r="A169" s="31"/>
      <c r="B169" s="16"/>
      <c r="C169" s="51"/>
      <c r="D169" s="52"/>
      <c r="E169" s="50"/>
      <c r="F169" s="44"/>
      <c r="G169" s="45"/>
      <c r="H169" s="45"/>
      <c r="I169" s="25"/>
      <c r="J169" s="45"/>
      <c r="K169" s="45"/>
      <c r="L169" s="45"/>
      <c r="M169" s="26"/>
      <c r="N169" s="27"/>
      <c r="O169" s="94"/>
      <c r="P169" s="29"/>
      <c r="Q169" s="40"/>
    </row>
    <row r="170" spans="1:17" ht="15" customHeight="1">
      <c r="A170" s="53"/>
      <c r="B170" s="16"/>
      <c r="C170" s="51"/>
      <c r="D170" s="54"/>
      <c r="E170" s="50"/>
      <c r="F170" s="55"/>
      <c r="G170" s="56"/>
      <c r="H170" s="57"/>
      <c r="I170" s="25"/>
      <c r="J170" s="47"/>
      <c r="K170" s="45"/>
      <c r="L170" s="45"/>
      <c r="M170" s="26"/>
      <c r="N170" s="27"/>
      <c r="O170" s="95"/>
      <c r="P170" s="93"/>
      <c r="Q170" s="59"/>
    </row>
    <row r="171" spans="1:17" ht="15" customHeight="1">
      <c r="A171" s="18"/>
      <c r="B171" s="16"/>
      <c r="C171" s="21"/>
      <c r="D171" s="22"/>
      <c r="E171" s="183"/>
      <c r="F171" s="184"/>
      <c r="G171" s="22"/>
      <c r="H171" s="22"/>
      <c r="I171" s="25"/>
      <c r="J171" s="22"/>
      <c r="K171" s="22"/>
      <c r="L171" s="22"/>
      <c r="M171" s="26"/>
      <c r="N171" s="27"/>
      <c r="O171" s="94"/>
      <c r="P171" s="29"/>
      <c r="Q171" s="30"/>
    </row>
    <row r="172" spans="1:17" ht="15" customHeight="1">
      <c r="A172" s="53"/>
      <c r="B172" s="16"/>
      <c r="C172" s="67"/>
      <c r="D172" s="68"/>
      <c r="E172" s="69"/>
      <c r="F172" s="64"/>
      <c r="G172" s="65"/>
      <c r="H172" s="70"/>
      <c r="I172" s="25"/>
      <c r="J172" s="65"/>
      <c r="K172" s="65"/>
      <c r="L172" s="65"/>
      <c r="M172" s="26"/>
      <c r="N172" s="27"/>
      <c r="O172" s="95"/>
      <c r="P172" s="93"/>
      <c r="Q172" s="66"/>
    </row>
    <row r="173" spans="1:17" ht="15" customHeight="1">
      <c r="A173" s="18"/>
      <c r="B173" s="16"/>
      <c r="C173" s="181"/>
      <c r="D173" s="182"/>
      <c r="E173" s="183"/>
      <c r="F173" s="184"/>
      <c r="G173" s="22"/>
      <c r="H173" s="22"/>
      <c r="I173" s="25"/>
      <c r="J173" s="184"/>
      <c r="K173" s="22"/>
      <c r="L173" s="22"/>
      <c r="M173" s="26"/>
      <c r="N173" s="27"/>
      <c r="O173" s="94"/>
      <c r="P173" s="29"/>
      <c r="Q173" s="30"/>
    </row>
    <row r="174" spans="1:17" ht="15" customHeight="1">
      <c r="A174" s="53"/>
      <c r="B174" s="32"/>
      <c r="C174" s="51"/>
      <c r="D174" s="54"/>
      <c r="E174" s="50"/>
      <c r="F174" s="55"/>
      <c r="G174" s="56"/>
      <c r="H174" s="57"/>
      <c r="I174" s="25"/>
      <c r="J174" s="47"/>
      <c r="K174" s="45"/>
      <c r="L174" s="45"/>
      <c r="M174" s="26"/>
      <c r="N174" s="27"/>
      <c r="O174" s="95"/>
      <c r="P174" s="93"/>
      <c r="Q174" s="59"/>
    </row>
    <row r="175" spans="1:17" ht="15" customHeight="1">
      <c r="A175" s="53"/>
      <c r="B175" s="60"/>
      <c r="C175" s="67"/>
      <c r="D175" s="68"/>
      <c r="E175" s="63"/>
      <c r="F175" s="64"/>
      <c r="G175" s="65"/>
      <c r="H175" s="65"/>
      <c r="I175" s="25"/>
      <c r="J175" s="71"/>
      <c r="K175" s="65"/>
      <c r="L175" s="65"/>
      <c r="M175" s="26"/>
      <c r="N175" s="27"/>
      <c r="O175" s="95"/>
      <c r="P175" s="93"/>
      <c r="Q175" s="66"/>
    </row>
    <row r="176" spans="1:17" ht="15" customHeight="1">
      <c r="A176" s="53"/>
      <c r="B176" s="16"/>
      <c r="C176" s="67"/>
      <c r="D176" s="68"/>
      <c r="E176" s="69"/>
      <c r="F176" s="64"/>
      <c r="G176" s="65"/>
      <c r="H176" s="70"/>
      <c r="I176" s="25"/>
      <c r="J176" s="65"/>
      <c r="K176" s="65"/>
      <c r="L176" s="65"/>
      <c r="M176" s="26"/>
      <c r="N176" s="27"/>
      <c r="O176" s="95"/>
      <c r="P176" s="93"/>
      <c r="Q176" s="66"/>
    </row>
    <row r="177" spans="1:17" ht="15" customHeight="1">
      <c r="A177" s="53"/>
      <c r="B177" s="60"/>
      <c r="C177" s="67"/>
      <c r="D177" s="68"/>
      <c r="E177" s="63"/>
      <c r="F177" s="64"/>
      <c r="G177" s="65"/>
      <c r="H177" s="65"/>
      <c r="I177" s="25"/>
      <c r="J177" s="65"/>
      <c r="K177" s="65"/>
      <c r="L177" s="65"/>
      <c r="M177" s="26"/>
      <c r="N177" s="27"/>
      <c r="O177" s="95"/>
      <c r="P177" s="93"/>
      <c r="Q177" s="59"/>
    </row>
    <row r="178" spans="1:17" ht="15" customHeight="1">
      <c r="A178" s="53"/>
      <c r="B178" s="60"/>
      <c r="C178" s="67"/>
      <c r="D178" s="68"/>
      <c r="E178" s="63"/>
      <c r="F178" s="64"/>
      <c r="G178" s="65"/>
      <c r="H178" s="65"/>
      <c r="I178" s="25"/>
      <c r="J178" s="71"/>
      <c r="K178" s="65"/>
      <c r="L178" s="65"/>
      <c r="M178" s="26"/>
      <c r="N178" s="27"/>
      <c r="O178" s="95"/>
      <c r="P178" s="93"/>
      <c r="Q178" s="66"/>
    </row>
    <row r="179" spans="1:17" ht="15" customHeight="1">
      <c r="A179" s="53"/>
      <c r="B179" s="16"/>
      <c r="C179" s="67"/>
      <c r="D179" s="62"/>
      <c r="E179" s="63"/>
      <c r="F179" s="64"/>
      <c r="G179" s="65"/>
      <c r="H179" s="65"/>
      <c r="I179" s="25"/>
      <c r="J179" s="71"/>
      <c r="K179" s="65"/>
      <c r="L179" s="65"/>
      <c r="M179" s="26"/>
      <c r="N179" s="27"/>
      <c r="O179" s="95"/>
      <c r="P179" s="93"/>
      <c r="Q179" s="66"/>
    </row>
    <row r="180" spans="1:17" ht="15" customHeight="1">
      <c r="A180" s="18"/>
      <c r="B180" s="16"/>
      <c r="C180" s="181"/>
      <c r="D180" s="182"/>
      <c r="E180" s="183"/>
      <c r="F180" s="184"/>
      <c r="G180" s="22"/>
      <c r="H180" s="22"/>
      <c r="I180" s="25"/>
      <c r="J180" s="184"/>
      <c r="K180" s="22"/>
      <c r="L180" s="22"/>
      <c r="M180" s="26"/>
      <c r="N180" s="27"/>
      <c r="O180" s="94"/>
      <c r="P180" s="29"/>
      <c r="Q180" s="30"/>
    </row>
    <row r="181" spans="1:17" ht="15" customHeight="1">
      <c r="A181" s="31"/>
      <c r="B181" s="16"/>
      <c r="C181" s="51"/>
      <c r="D181" s="52"/>
      <c r="E181" s="149"/>
      <c r="F181" s="47"/>
      <c r="G181" s="45"/>
      <c r="H181" s="45"/>
      <c r="I181" s="25"/>
      <c r="J181" s="47"/>
      <c r="K181" s="45"/>
      <c r="L181" s="45"/>
      <c r="M181" s="26"/>
      <c r="N181" s="27"/>
      <c r="O181" s="28"/>
      <c r="P181" s="29"/>
      <c r="Q181" s="40"/>
    </row>
    <row r="182" spans="1:17" ht="15" customHeight="1">
      <c r="A182" s="18"/>
      <c r="B182" s="16"/>
      <c r="C182" s="185"/>
      <c r="D182" s="182"/>
      <c r="E182" s="183"/>
      <c r="F182" s="184"/>
      <c r="G182" s="22"/>
      <c r="H182" s="22"/>
      <c r="I182" s="25"/>
      <c r="J182" s="24"/>
      <c r="K182" s="22"/>
      <c r="L182" s="22"/>
      <c r="M182" s="26"/>
      <c r="N182" s="27"/>
      <c r="O182" s="94"/>
      <c r="P182" s="29"/>
      <c r="Q182" s="30"/>
    </row>
    <row r="183" spans="1:17" ht="15" customHeight="1">
      <c r="A183" s="18"/>
      <c r="B183" s="16"/>
      <c r="C183" s="127"/>
      <c r="D183" s="62"/>
      <c r="E183" s="63"/>
      <c r="F183" s="64"/>
      <c r="G183" s="65"/>
      <c r="H183" s="65"/>
      <c r="I183" s="25"/>
      <c r="J183" s="24"/>
      <c r="K183" s="22"/>
      <c r="L183" s="22"/>
      <c r="M183" s="26"/>
      <c r="N183" s="27"/>
      <c r="O183" s="94"/>
      <c r="P183" s="29"/>
      <c r="Q183" s="30"/>
    </row>
    <row r="184" spans="1:17" ht="15" customHeight="1">
      <c r="A184" s="18"/>
      <c r="B184" s="16"/>
      <c r="C184" s="185"/>
      <c r="D184" s="182"/>
      <c r="E184" s="183"/>
      <c r="F184" s="184"/>
      <c r="G184" s="22"/>
      <c r="H184" s="22"/>
      <c r="I184" s="25"/>
      <c r="J184" s="24"/>
      <c r="K184" s="22"/>
      <c r="L184" s="22"/>
      <c r="M184" s="26"/>
      <c r="N184" s="27"/>
      <c r="O184" s="94"/>
      <c r="P184" s="29"/>
      <c r="Q184" s="30"/>
    </row>
    <row r="185" spans="1:17" ht="15" customHeight="1">
      <c r="A185" s="53"/>
      <c r="B185" s="16"/>
      <c r="C185" s="127"/>
      <c r="D185" s="62"/>
      <c r="E185" s="69"/>
      <c r="F185" s="64"/>
      <c r="G185" s="65"/>
      <c r="H185" s="70"/>
      <c r="I185" s="25"/>
      <c r="J185" s="71"/>
      <c r="K185" s="65"/>
      <c r="L185" s="65"/>
      <c r="M185" s="26"/>
      <c r="N185" s="27"/>
      <c r="O185" s="58"/>
      <c r="P185" s="29"/>
      <c r="Q185" s="66"/>
    </row>
    <row r="186" spans="1:17" ht="15" customHeight="1">
      <c r="A186" s="18"/>
      <c r="B186" s="16"/>
      <c r="C186" s="21"/>
      <c r="D186" s="22"/>
      <c r="E186" s="183"/>
      <c r="F186" s="184"/>
      <c r="G186" s="22"/>
      <c r="H186" s="22"/>
      <c r="I186" s="25"/>
      <c r="J186" s="24"/>
      <c r="K186" s="22"/>
      <c r="L186" s="22"/>
      <c r="M186" s="26"/>
      <c r="N186" s="27"/>
      <c r="O186" s="94"/>
      <c r="P186" s="29"/>
      <c r="Q186" s="30"/>
    </row>
    <row r="187" spans="1:17" ht="15" customHeight="1">
      <c r="A187" s="53"/>
      <c r="B187" s="16"/>
      <c r="C187" s="67"/>
      <c r="D187" s="62"/>
      <c r="E187" s="63"/>
      <c r="F187" s="64"/>
      <c r="G187" s="65"/>
      <c r="H187" s="65"/>
      <c r="I187" s="25"/>
      <c r="J187" s="71"/>
      <c r="K187" s="65"/>
      <c r="L187" s="65"/>
      <c r="M187" s="26"/>
      <c r="N187" s="27"/>
      <c r="O187" s="58"/>
      <c r="P187" s="29"/>
      <c r="Q187" s="66"/>
    </row>
    <row r="188" spans="1:17" ht="15" customHeight="1">
      <c r="A188" s="18"/>
      <c r="B188" s="136"/>
      <c r="C188" s="21"/>
      <c r="D188" s="22"/>
      <c r="E188" s="183"/>
      <c r="F188" s="184"/>
      <c r="G188" s="22"/>
      <c r="H188" s="22"/>
      <c r="I188" s="25"/>
      <c r="J188" s="22"/>
      <c r="K188" s="22"/>
      <c r="L188" s="22"/>
      <c r="M188" s="26"/>
      <c r="N188" s="27"/>
      <c r="O188" s="94"/>
      <c r="P188" s="29"/>
      <c r="Q188" s="30"/>
    </row>
  </sheetData>
  <sheetProtection selectLockedCells="1" selectUnlockedCells="1"/>
  <mergeCells count="11">
    <mergeCell ref="N1:N2"/>
    <mergeCell ref="O1:O2"/>
    <mergeCell ref="P1:P2"/>
    <mergeCell ref="Q1:Q2"/>
    <mergeCell ref="E1:E2"/>
    <mergeCell ref="F1:I1"/>
    <mergeCell ref="J1:M1"/>
    <mergeCell ref="A1:A2"/>
    <mergeCell ref="B1:B2"/>
    <mergeCell ref="C1:C2"/>
    <mergeCell ref="D1:D2"/>
  </mergeCells>
  <conditionalFormatting sqref="F59:H59 F134:H134 F158:H158 F181:H181 G3 J3 J59:L59 J111 J134:L134 J158:L158 J181:L181 L3">
    <cfRule type="cellIs" priority="1" dxfId="2" operator="greaterThanOrEqual" stopIfTrue="1">
      <formula>"n"</formula>
    </cfRule>
    <cfRule type="cellIs" priority="2" dxfId="10" operator="greaterThanOrEqual" stopIfTrue="1">
      <formula>"b"</formula>
    </cfRule>
    <cfRule type="cellIs" priority="3" dxfId="0" operator="greaterThan" stopIfTrue="1">
      <formula>0</formula>
    </cfRule>
  </conditionalFormatting>
  <conditionalFormatting sqref="F178:H180 F188:H188 J178:L180 J188:L188">
    <cfRule type="cellIs" priority="4" dxfId="2" operator="greaterThanOrEqual" stopIfTrue="1">
      <formula>"n"</formula>
    </cfRule>
    <cfRule type="cellIs" priority="5" dxfId="4" operator="greaterThanOrEqual" stopIfTrue="1">
      <formula>"b"</formula>
    </cfRule>
    <cfRule type="cellIs" priority="6" dxfId="0" operator="greaterThan" stopIfTrue="1">
      <formula>0</formula>
    </cfRule>
  </conditionalFormatting>
  <conditionalFormatting sqref="F159:H172 J159:L172">
    <cfRule type="cellIs" priority="7" dxfId="2" operator="greaterThanOrEqual" stopIfTrue="1">
      <formula>"n"</formula>
    </cfRule>
    <cfRule type="cellIs" priority="8" dxfId="4" operator="greaterThanOrEqual" stopIfTrue="1">
      <formula>"b"</formula>
    </cfRule>
    <cfRule type="cellIs" priority="9" dxfId="0" operator="greaterThan" stopIfTrue="1">
      <formula>0</formula>
    </cfRule>
  </conditionalFormatting>
  <conditionalFormatting sqref="F182:H187 J182:L187">
    <cfRule type="cellIs" priority="10" dxfId="2" operator="greaterThanOrEqual" stopIfTrue="1">
      <formula>"n"</formula>
    </cfRule>
    <cfRule type="cellIs" priority="11" dxfId="4" operator="greaterThanOrEqual" stopIfTrue="1">
      <formula>"b"</formula>
    </cfRule>
    <cfRule type="cellIs" priority="12" dxfId="0" operator="greaterThan" stopIfTrue="1">
      <formula>0</formula>
    </cfRule>
  </conditionalFormatting>
  <conditionalFormatting sqref="F143:H143 F145:H157 J143:L143 J145:L157">
    <cfRule type="cellIs" priority="13" dxfId="2" operator="greaterThanOrEqual" stopIfTrue="1">
      <formula>"n"</formula>
    </cfRule>
    <cfRule type="cellIs" priority="14" dxfId="4" operator="greaterThanOrEqual" stopIfTrue="1">
      <formula>"b"</formula>
    </cfRule>
    <cfRule type="cellIs" priority="15" dxfId="0" operator="greaterThan" stopIfTrue="1">
      <formula>0</formula>
    </cfRule>
  </conditionalFormatting>
  <conditionalFormatting sqref="F142:H142 J142:L142">
    <cfRule type="cellIs" priority="16" dxfId="2" operator="greaterThanOrEqual" stopIfTrue="1">
      <formula>"n"</formula>
    </cfRule>
    <cfRule type="cellIs" priority="17" dxfId="4" operator="greaterThanOrEqual" stopIfTrue="1">
      <formula>"b"</formula>
    </cfRule>
    <cfRule type="cellIs" priority="18" dxfId="0" operator="greaterThan" stopIfTrue="1">
      <formula>0</formula>
    </cfRule>
  </conditionalFormatting>
  <conditionalFormatting sqref="F173:H177 J173:L177">
    <cfRule type="cellIs" priority="19" dxfId="2" operator="greaterThanOrEqual" stopIfTrue="1">
      <formula>"n"</formula>
    </cfRule>
    <cfRule type="cellIs" priority="20" dxfId="4" operator="greaterThanOrEqual" stopIfTrue="1">
      <formula>"b"</formula>
    </cfRule>
    <cfRule type="cellIs" priority="21" dxfId="0" operator="greaterThan" stopIfTrue="1">
      <formula>0</formula>
    </cfRule>
  </conditionalFormatting>
  <conditionalFormatting sqref="F19:H31 J19:L31">
    <cfRule type="cellIs" priority="22" dxfId="2" operator="greaterThanOrEqual" stopIfTrue="1">
      <formula>"n"</formula>
    </cfRule>
    <cfRule type="cellIs" priority="23" dxfId="4" operator="greaterThanOrEqual" stopIfTrue="1">
      <formula>"b"</formula>
    </cfRule>
    <cfRule type="cellIs" priority="24" dxfId="0" operator="greaterThan" stopIfTrue="1">
      <formula>0</formula>
    </cfRule>
  </conditionalFormatting>
  <conditionalFormatting sqref="F39:H58 J33:L58">
    <cfRule type="cellIs" priority="25" dxfId="2" operator="greaterThanOrEqual" stopIfTrue="1">
      <formula>"n"</formula>
    </cfRule>
    <cfRule type="cellIs" priority="26" dxfId="4" operator="greaterThanOrEqual" stopIfTrue="1">
      <formula>"b"</formula>
    </cfRule>
    <cfRule type="cellIs" priority="27" dxfId="0" operator="greaterThan" stopIfTrue="1">
      <formula>0</formula>
    </cfRule>
  </conditionalFormatting>
  <conditionalFormatting sqref="F4:H17 J4:L17">
    <cfRule type="cellIs" priority="28" dxfId="2" operator="greaterThanOrEqual" stopIfTrue="1">
      <formula>"n"</formula>
    </cfRule>
    <cfRule type="cellIs" priority="29" dxfId="4" operator="greaterThanOrEqual" stopIfTrue="1">
      <formula>"b"</formula>
    </cfRule>
    <cfRule type="cellIs" priority="30" dxfId="0" operator="greaterThan" stopIfTrue="1">
      <formula>0</formula>
    </cfRule>
  </conditionalFormatting>
  <conditionalFormatting sqref="F144:H144 J144:L144">
    <cfRule type="cellIs" priority="31" dxfId="2" operator="greaterThanOrEqual" stopIfTrue="1">
      <formula>"n"</formula>
    </cfRule>
    <cfRule type="cellIs" priority="32" dxfId="4" operator="greaterThanOrEqual" stopIfTrue="1">
      <formula>"b"</formula>
    </cfRule>
    <cfRule type="cellIs" priority="33" dxfId="0" operator="greaterThan" stopIfTrue="1">
      <formula>0</formula>
    </cfRule>
  </conditionalFormatting>
  <conditionalFormatting sqref="F32:H38">
    <cfRule type="cellIs" priority="34" dxfId="2" operator="greaterThanOrEqual" stopIfTrue="1">
      <formula>"n"</formula>
    </cfRule>
    <cfRule type="cellIs" priority="35" dxfId="4" operator="greaterThanOrEqual" stopIfTrue="1">
      <formula>"b"</formula>
    </cfRule>
    <cfRule type="cellIs" priority="36" dxfId="0" operator="greaterThan" stopIfTrue="1">
      <formula>0</formula>
    </cfRule>
  </conditionalFormatting>
  <conditionalFormatting sqref="F60:H73 F75:H88 J60:L73 J75:L88">
    <cfRule type="cellIs" priority="37" dxfId="2" operator="greaterThanOrEqual" stopIfTrue="1">
      <formula>"n"</formula>
    </cfRule>
    <cfRule type="cellIs" priority="38" dxfId="4" operator="greaterThanOrEqual" stopIfTrue="1">
      <formula>"b"</formula>
    </cfRule>
    <cfRule type="cellIs" priority="39" dxfId="0" operator="greaterThan" stopIfTrue="1">
      <formula>0</formula>
    </cfRule>
  </conditionalFormatting>
  <conditionalFormatting sqref="F74:H74 J74:L74">
    <cfRule type="cellIs" priority="40" dxfId="2" operator="greaterThanOrEqual" stopIfTrue="1">
      <formula>"n"</formula>
    </cfRule>
    <cfRule type="cellIs" priority="41" dxfId="4" operator="greaterThanOrEqual" stopIfTrue="1">
      <formula>"b"</formula>
    </cfRule>
    <cfRule type="cellIs" priority="42" dxfId="0" operator="greaterThan" stopIfTrue="1">
      <formula>0</formula>
    </cfRule>
  </conditionalFormatting>
  <conditionalFormatting sqref="F96:H106 F108:H110 J96:L106 J108:L110">
    <cfRule type="cellIs" priority="43" dxfId="2" operator="greaterThanOrEqual" stopIfTrue="1">
      <formula>"n"</formula>
    </cfRule>
    <cfRule type="cellIs" priority="44" dxfId="4" operator="greaterThanOrEqual" stopIfTrue="1">
      <formula>"b"</formula>
    </cfRule>
    <cfRule type="cellIs" priority="45" dxfId="0" operator="greaterThan" stopIfTrue="1">
      <formula>0</formula>
    </cfRule>
  </conditionalFormatting>
  <conditionalFormatting sqref="F89:H95 J89:L95">
    <cfRule type="cellIs" priority="46" dxfId="2" operator="greaterThanOrEqual" stopIfTrue="1">
      <formula>"n"</formula>
    </cfRule>
    <cfRule type="cellIs" priority="47" dxfId="4" operator="greaterThanOrEqual" stopIfTrue="1">
      <formula>"b"</formula>
    </cfRule>
    <cfRule type="cellIs" priority="48" dxfId="0" operator="greaterThan" stopIfTrue="1">
      <formula>0</formula>
    </cfRule>
  </conditionalFormatting>
  <conditionalFormatting sqref="F107:H107 J107:L107">
    <cfRule type="cellIs" priority="49" dxfId="2" operator="greaterThanOrEqual" stopIfTrue="1">
      <formula>"n"</formula>
    </cfRule>
    <cfRule type="cellIs" priority="50" dxfId="4" operator="greaterThanOrEqual" stopIfTrue="1">
      <formula>"b"</formula>
    </cfRule>
    <cfRule type="cellIs" priority="51" dxfId="0" operator="greaterThan" stopIfTrue="1">
      <formula>0</formula>
    </cfRule>
  </conditionalFormatting>
  <conditionalFormatting sqref="F112:H125 J112:L125">
    <cfRule type="cellIs" priority="52" dxfId="2" operator="greaterThanOrEqual" stopIfTrue="1">
      <formula>"n"</formula>
    </cfRule>
    <cfRule type="cellIs" priority="53" dxfId="4" operator="greaterThanOrEqual" stopIfTrue="1">
      <formula>"b"</formula>
    </cfRule>
    <cfRule type="cellIs" priority="54" dxfId="0" operator="greaterThan" stopIfTrue="1">
      <formula>0</formula>
    </cfRule>
  </conditionalFormatting>
  <conditionalFormatting sqref="F131:H133 F141:H141 J131:L133 J141:L141">
    <cfRule type="cellIs" priority="55" dxfId="2" operator="greaterThanOrEqual" stopIfTrue="1">
      <formula>"n"</formula>
    </cfRule>
    <cfRule type="cellIs" priority="56" dxfId="4" operator="greaterThanOrEqual" stopIfTrue="1">
      <formula>"b"</formula>
    </cfRule>
    <cfRule type="cellIs" priority="57" dxfId="0" operator="greaterThan" stopIfTrue="1">
      <formula>0</formula>
    </cfRule>
  </conditionalFormatting>
  <conditionalFormatting sqref="F126:H130 J126:L130">
    <cfRule type="cellIs" priority="58" dxfId="2" operator="greaterThanOrEqual" stopIfTrue="1">
      <formula>"n"</formula>
    </cfRule>
    <cfRule type="cellIs" priority="59" dxfId="4" operator="greaterThanOrEqual" stopIfTrue="1">
      <formula>"b"</formula>
    </cfRule>
    <cfRule type="cellIs" priority="60" dxfId="0" operator="greaterThan" stopIfTrue="1">
      <formula>0</formula>
    </cfRule>
  </conditionalFormatting>
  <conditionalFormatting sqref="F135:H140 J135:L140">
    <cfRule type="cellIs" priority="61" dxfId="2" operator="greaterThanOrEqual" stopIfTrue="1">
      <formula>"n"</formula>
    </cfRule>
    <cfRule type="cellIs" priority="62" dxfId="4" operator="greaterThanOrEqual" stopIfTrue="1">
      <formula>"b"</formula>
    </cfRule>
    <cfRule type="cellIs" priority="6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49"/>
  <sheetViews>
    <sheetView zoomScale="94" zoomScaleNormal="94" zoomScalePageLayoutView="0" workbookViewId="0" topLeftCell="A1">
      <selection activeCell="R3" sqref="R3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 customHeight="1">
      <c r="A1" s="363"/>
      <c r="B1" s="370"/>
      <c r="C1" s="363"/>
      <c r="D1" s="370"/>
      <c r="E1" s="389"/>
      <c r="F1" s="368"/>
      <c r="G1" s="368"/>
      <c r="H1" s="368"/>
      <c r="I1" s="368"/>
      <c r="J1" s="368"/>
      <c r="K1" s="368"/>
      <c r="L1" s="368"/>
      <c r="M1" s="368"/>
      <c r="N1" s="390"/>
      <c r="O1" s="363"/>
      <c r="P1" s="363"/>
      <c r="Q1" s="365"/>
    </row>
    <row r="2" spans="1:17" s="20" customFormat="1" ht="15" customHeight="1">
      <c r="A2" s="363"/>
      <c r="B2" s="370"/>
      <c r="C2" s="363"/>
      <c r="D2" s="370"/>
      <c r="E2" s="389"/>
      <c r="F2" s="17"/>
      <c r="G2" s="18"/>
      <c r="H2" s="18"/>
      <c r="I2" s="19"/>
      <c r="J2" s="17"/>
      <c r="K2" s="18"/>
      <c r="L2" s="18"/>
      <c r="M2" s="19"/>
      <c r="N2" s="390"/>
      <c r="O2" s="363"/>
      <c r="P2" s="363"/>
      <c r="Q2" s="365"/>
    </row>
    <row r="3" spans="1:18" s="20" customFormat="1" ht="15" customHeight="1">
      <c r="A3" s="53">
        <v>4</v>
      </c>
      <c r="B3" s="32" t="s">
        <v>142</v>
      </c>
      <c r="C3" s="51" t="s">
        <v>143</v>
      </c>
      <c r="D3" s="54" t="s">
        <v>70</v>
      </c>
      <c r="E3" s="149">
        <v>92.3</v>
      </c>
      <c r="F3" s="138">
        <v>30</v>
      </c>
      <c r="G3" s="56">
        <v>35</v>
      </c>
      <c r="H3" s="57">
        <v>39</v>
      </c>
      <c r="I3" s="25">
        <f aca="true" t="shared" si="0" ref="I3:I33">MAX(F3:H3)</f>
        <v>39</v>
      </c>
      <c r="J3" s="47">
        <v>40</v>
      </c>
      <c r="K3" s="45">
        <v>45</v>
      </c>
      <c r="L3" s="45">
        <v>50</v>
      </c>
      <c r="M3" s="26">
        <f aca="true" t="shared" si="1" ref="M3:M33">MAX(J3:L3)</f>
        <v>50</v>
      </c>
      <c r="N3" s="27">
        <f aca="true" t="shared" si="2" ref="N3:N33">SUM(I3,M3)</f>
        <v>89</v>
      </c>
      <c r="O3" s="139">
        <v>3</v>
      </c>
      <c r="P3" s="93">
        <f>IF(ISERROR(N3*10^(0.794358141*(LOG10(E3/174.393))^2)),"",N3*10^(0.794358141*(LOG10(E3/174.393))^2))</f>
        <v>102.33982141569503</v>
      </c>
      <c r="Q3" s="59" t="s">
        <v>72</v>
      </c>
      <c r="R3"/>
    </row>
    <row r="4" spans="1:19" s="20" customFormat="1" ht="15" customHeight="1">
      <c r="A4" s="53">
        <v>4</v>
      </c>
      <c r="B4" s="60" t="s">
        <v>69</v>
      </c>
      <c r="C4" s="127">
        <v>35798</v>
      </c>
      <c r="D4" s="62" t="s">
        <v>70</v>
      </c>
      <c r="E4" s="63">
        <v>58</v>
      </c>
      <c r="F4" s="64">
        <v>27</v>
      </c>
      <c r="G4" s="65" t="s">
        <v>67</v>
      </c>
      <c r="H4" s="65" t="s">
        <v>67</v>
      </c>
      <c r="I4" s="25">
        <f t="shared" si="0"/>
        <v>27</v>
      </c>
      <c r="J4" s="38">
        <v>35</v>
      </c>
      <c r="K4" s="37" t="s">
        <v>71</v>
      </c>
      <c r="L4" s="37" t="s">
        <v>71</v>
      </c>
      <c r="M4" s="26">
        <f t="shared" si="1"/>
        <v>35</v>
      </c>
      <c r="N4" s="27">
        <f t="shared" si="2"/>
        <v>62</v>
      </c>
      <c r="O4" s="94">
        <v>2</v>
      </c>
      <c r="P4" s="29">
        <f>IF(ISERROR(N4*10^(0.89726074*(LOG10(E4/148.026))^2)),"",N4*10^(0.89726074*(LOG10(E4/148.026))^2))</f>
        <v>87.28835622771716</v>
      </c>
      <c r="Q4" s="66" t="s">
        <v>72</v>
      </c>
      <c r="R4">
        <v>5</v>
      </c>
      <c r="S4" s="66" t="s">
        <v>72</v>
      </c>
    </row>
    <row r="5" spans="1:18" s="20" customFormat="1" ht="15" customHeight="1">
      <c r="A5" s="31">
        <v>6</v>
      </c>
      <c r="B5" s="60" t="s">
        <v>91</v>
      </c>
      <c r="C5" s="127" t="s">
        <v>92</v>
      </c>
      <c r="D5" s="62" t="s">
        <v>70</v>
      </c>
      <c r="E5" s="63">
        <v>62.8</v>
      </c>
      <c r="F5" s="64">
        <v>25</v>
      </c>
      <c r="G5" s="65" t="s">
        <v>67</v>
      </c>
      <c r="H5" s="65" t="s">
        <v>67</v>
      </c>
      <c r="I5" s="25">
        <f t="shared" si="0"/>
        <v>25</v>
      </c>
      <c r="J5" s="38">
        <v>30</v>
      </c>
      <c r="K5" s="37">
        <v>33</v>
      </c>
      <c r="L5" s="37">
        <v>36</v>
      </c>
      <c r="M5" s="26">
        <f t="shared" si="1"/>
        <v>36</v>
      </c>
      <c r="N5" s="27">
        <f t="shared" si="2"/>
        <v>61</v>
      </c>
      <c r="O5" s="95">
        <v>3</v>
      </c>
      <c r="P5" s="93">
        <f>IF(ISERROR(N5*10^(0.794358141*(LOG10(E5/174.393))^2)),"",N5*10^(0.794358141*(LOG10(E5/174.393))^2))</f>
        <v>87.42242141121123</v>
      </c>
      <c r="Q5" s="66" t="s">
        <v>93</v>
      </c>
      <c r="R5"/>
    </row>
    <row r="6" spans="1:18" s="20" customFormat="1" ht="15" customHeight="1">
      <c r="A6" s="53">
        <v>6</v>
      </c>
      <c r="B6" s="78" t="s">
        <v>97</v>
      </c>
      <c r="C6" s="131" t="s">
        <v>98</v>
      </c>
      <c r="D6" s="187" t="s">
        <v>70</v>
      </c>
      <c r="E6" s="80">
        <v>59.45</v>
      </c>
      <c r="F6" s="76">
        <v>20</v>
      </c>
      <c r="G6" s="77">
        <v>23</v>
      </c>
      <c r="H6" s="37" t="s">
        <v>95</v>
      </c>
      <c r="I6" s="25">
        <f t="shared" si="0"/>
        <v>23</v>
      </c>
      <c r="J6" s="38">
        <v>30</v>
      </c>
      <c r="K6" s="37">
        <v>35</v>
      </c>
      <c r="L6" s="37">
        <v>37</v>
      </c>
      <c r="M6" s="26">
        <f t="shared" si="1"/>
        <v>37</v>
      </c>
      <c r="N6" s="27">
        <f t="shared" si="2"/>
        <v>60</v>
      </c>
      <c r="O6" s="95">
        <v>1</v>
      </c>
      <c r="P6" s="93">
        <f>IF(ISERROR(N6*10^(0.794358141*(LOG10(E6/174.393))^2)),"",N6*10^(0.794358141*(LOG10(E6/174.393))^2))</f>
        <v>89.46887667296896</v>
      </c>
      <c r="Q6" s="66" t="s">
        <v>93</v>
      </c>
      <c r="R6"/>
    </row>
    <row r="7" spans="1:18" s="20" customFormat="1" ht="15" customHeight="1">
      <c r="A7" s="53">
        <v>3</v>
      </c>
      <c r="B7" s="78" t="s">
        <v>126</v>
      </c>
      <c r="C7" s="131" t="s">
        <v>127</v>
      </c>
      <c r="D7" s="98" t="s">
        <v>70</v>
      </c>
      <c r="E7" s="80">
        <v>74.7</v>
      </c>
      <c r="F7" s="76">
        <v>25</v>
      </c>
      <c r="G7" s="77">
        <v>27</v>
      </c>
      <c r="H7" s="37">
        <v>29</v>
      </c>
      <c r="I7" s="25">
        <f t="shared" si="0"/>
        <v>29</v>
      </c>
      <c r="J7" s="38">
        <v>31</v>
      </c>
      <c r="K7" s="37" t="s">
        <v>128</v>
      </c>
      <c r="L7" s="37" t="s">
        <v>128</v>
      </c>
      <c r="M7" s="26">
        <f t="shared" si="1"/>
        <v>31</v>
      </c>
      <c r="N7" s="27">
        <f t="shared" si="2"/>
        <v>60</v>
      </c>
      <c r="O7" s="95">
        <v>1</v>
      </c>
      <c r="P7" s="93">
        <f>IF(ISERROR(N7*10^(0.794358141*(LOG10(E7/174.393))^2)),"",N7*10^(0.794358141*(LOG10(E7/174.393))^2))</f>
        <v>76.88618455509013</v>
      </c>
      <c r="Q7" s="66" t="s">
        <v>93</v>
      </c>
      <c r="R7"/>
    </row>
    <row r="8" spans="1:19" s="20" customFormat="1" ht="15" customHeight="1">
      <c r="A8" s="53">
        <v>6</v>
      </c>
      <c r="B8" s="32" t="s">
        <v>146</v>
      </c>
      <c r="C8" s="41" t="s">
        <v>147</v>
      </c>
      <c r="D8" s="98" t="s">
        <v>70</v>
      </c>
      <c r="E8" s="63">
        <v>83.9</v>
      </c>
      <c r="F8" s="55">
        <v>25</v>
      </c>
      <c r="G8" s="56">
        <v>28</v>
      </c>
      <c r="H8" s="46">
        <v>30</v>
      </c>
      <c r="I8" s="25">
        <f t="shared" si="0"/>
        <v>30</v>
      </c>
      <c r="J8" s="47">
        <v>30</v>
      </c>
      <c r="K8" s="45">
        <v>34</v>
      </c>
      <c r="L8" s="45" t="s">
        <v>71</v>
      </c>
      <c r="M8" s="26">
        <f t="shared" si="1"/>
        <v>34</v>
      </c>
      <c r="N8" s="27">
        <f t="shared" si="2"/>
        <v>64</v>
      </c>
      <c r="O8" s="95">
        <v>1</v>
      </c>
      <c r="P8" s="93">
        <f>IF(ISERROR(N8*10^(0.794358141*(LOG10(E8/174.393))^2)),"",N8*10^(0.794358141*(LOG10(E8/174.393))^2))</f>
        <v>76.98232435699704</v>
      </c>
      <c r="Q8" s="59" t="s">
        <v>93</v>
      </c>
      <c r="R8" s="146">
        <v>6</v>
      </c>
      <c r="S8" s="59" t="s">
        <v>93</v>
      </c>
    </row>
    <row r="9" spans="1:19" ht="15" customHeight="1">
      <c r="A9" s="31">
        <v>7</v>
      </c>
      <c r="B9" s="32" t="s">
        <v>61</v>
      </c>
      <c r="C9" s="51" t="s">
        <v>62</v>
      </c>
      <c r="D9" s="42" t="s">
        <v>27</v>
      </c>
      <c r="E9" s="43">
        <v>54.45</v>
      </c>
      <c r="F9" s="44">
        <v>30</v>
      </c>
      <c r="G9" s="45" t="s">
        <v>63</v>
      </c>
      <c r="H9" s="46">
        <v>32</v>
      </c>
      <c r="I9" s="25">
        <f t="shared" si="0"/>
        <v>32</v>
      </c>
      <c r="J9" s="38">
        <v>38</v>
      </c>
      <c r="K9" s="37">
        <v>40</v>
      </c>
      <c r="L9" s="37">
        <v>42</v>
      </c>
      <c r="M9" s="26">
        <f t="shared" si="1"/>
        <v>42</v>
      </c>
      <c r="N9" s="27">
        <f t="shared" si="2"/>
        <v>74</v>
      </c>
      <c r="O9" s="94">
        <v>5</v>
      </c>
      <c r="P9" s="29">
        <f>IF(ISERROR(N9*10^(0.89726074*(LOG10(E9/148.026))^2)),"",N9*10^(0.89726074*(LOG10(E9/148.026))^2))</f>
        <v>109.27005462674356</v>
      </c>
      <c r="Q9" s="40" t="s">
        <v>29</v>
      </c>
      <c r="S9" s="141"/>
    </row>
    <row r="10" spans="1:19" s="2" customFormat="1" ht="15" customHeight="1">
      <c r="A10" s="31">
        <v>2</v>
      </c>
      <c r="B10" s="32" t="s">
        <v>64</v>
      </c>
      <c r="C10" s="51" t="s">
        <v>62</v>
      </c>
      <c r="D10" s="52" t="s">
        <v>27</v>
      </c>
      <c r="E10" s="43">
        <v>54.85</v>
      </c>
      <c r="F10" s="44">
        <v>30</v>
      </c>
      <c r="G10" s="45" t="s">
        <v>63</v>
      </c>
      <c r="H10" s="46" t="s">
        <v>63</v>
      </c>
      <c r="I10" s="25">
        <f t="shared" si="0"/>
        <v>30</v>
      </c>
      <c r="J10" s="38">
        <v>38</v>
      </c>
      <c r="K10" s="37">
        <v>39</v>
      </c>
      <c r="L10" s="37" t="s">
        <v>39</v>
      </c>
      <c r="M10" s="26">
        <f t="shared" si="1"/>
        <v>39</v>
      </c>
      <c r="N10" s="27">
        <f t="shared" si="2"/>
        <v>69</v>
      </c>
      <c r="O10" s="94">
        <v>4</v>
      </c>
      <c r="P10" s="29">
        <f>IF(ISERROR(N10*10^(0.89726074*(LOG10(E10/148.026))^2)),"",N10*10^(0.89726074*(LOG10(E10/148.026))^2))</f>
        <v>101.30945466176045</v>
      </c>
      <c r="Q10" s="40" t="s">
        <v>29</v>
      </c>
      <c r="R10"/>
      <c r="S10"/>
    </row>
    <row r="11" spans="1:17" ht="15" customHeight="1">
      <c r="A11" s="31">
        <v>5</v>
      </c>
      <c r="B11" s="32" t="s">
        <v>101</v>
      </c>
      <c r="C11" s="104" t="s">
        <v>102</v>
      </c>
      <c r="D11" s="42" t="s">
        <v>27</v>
      </c>
      <c r="E11" s="43">
        <v>66.4</v>
      </c>
      <c r="F11" s="44">
        <v>60</v>
      </c>
      <c r="G11" s="45">
        <v>62</v>
      </c>
      <c r="H11" s="46" t="s">
        <v>103</v>
      </c>
      <c r="I11" s="25">
        <f t="shared" si="0"/>
        <v>62</v>
      </c>
      <c r="J11" s="44">
        <v>80</v>
      </c>
      <c r="K11" s="45">
        <v>82</v>
      </c>
      <c r="L11" s="45" t="s">
        <v>104</v>
      </c>
      <c r="M11" s="26">
        <f t="shared" si="1"/>
        <v>82</v>
      </c>
      <c r="N11" s="27">
        <f t="shared" si="2"/>
        <v>144</v>
      </c>
      <c r="O11" s="94">
        <v>4</v>
      </c>
      <c r="P11" s="29">
        <f>IF(ISERROR(N11*10^(0.794358141*(LOG10(E11/174.393))^2)),"",N11*10^(0.794358141*(LOG10(E11/174.393))^2))</f>
        <v>198.6374779317357</v>
      </c>
      <c r="Q11" s="40" t="s">
        <v>29</v>
      </c>
    </row>
    <row r="12" spans="1:17" ht="15" customHeight="1">
      <c r="A12" s="53">
        <v>5</v>
      </c>
      <c r="B12" s="72" t="s">
        <v>37</v>
      </c>
      <c r="C12" s="73" t="s">
        <v>38</v>
      </c>
      <c r="D12" s="54" t="s">
        <v>27</v>
      </c>
      <c r="E12" s="75">
        <v>52.8</v>
      </c>
      <c r="F12" s="76" t="s">
        <v>39</v>
      </c>
      <c r="G12" s="77">
        <v>41</v>
      </c>
      <c r="H12" s="37">
        <v>44</v>
      </c>
      <c r="I12" s="25">
        <f t="shared" si="0"/>
        <v>44</v>
      </c>
      <c r="J12" s="38">
        <v>53</v>
      </c>
      <c r="K12" s="37">
        <v>56</v>
      </c>
      <c r="L12" s="37">
        <v>58</v>
      </c>
      <c r="M12" s="26">
        <f t="shared" si="1"/>
        <v>58</v>
      </c>
      <c r="N12" s="27">
        <f t="shared" si="2"/>
        <v>102</v>
      </c>
      <c r="O12" s="95">
        <v>3</v>
      </c>
      <c r="P12" s="93">
        <f>IF(ISERROR(N12*10^(0.794358141*(LOG10(E12/174.393))^2)),"",N12*10^(0.794358141*(LOG10(E12/174.393))^2))</f>
        <v>166.9101742970787</v>
      </c>
      <c r="Q12" s="66" t="s">
        <v>29</v>
      </c>
    </row>
    <row r="13" spans="1:19" s="2" customFormat="1" ht="15" customHeight="1">
      <c r="A13" s="31">
        <v>1</v>
      </c>
      <c r="B13" s="78" t="s">
        <v>40</v>
      </c>
      <c r="C13" s="79" t="s">
        <v>41</v>
      </c>
      <c r="D13" s="54" t="s">
        <v>27</v>
      </c>
      <c r="E13" s="80">
        <v>51.4</v>
      </c>
      <c r="F13" s="76">
        <v>38</v>
      </c>
      <c r="G13" s="77" t="s">
        <v>39</v>
      </c>
      <c r="H13" s="37">
        <v>40</v>
      </c>
      <c r="I13" s="25">
        <f t="shared" si="0"/>
        <v>40</v>
      </c>
      <c r="J13" s="38">
        <v>53</v>
      </c>
      <c r="K13" s="37" t="s">
        <v>42</v>
      </c>
      <c r="L13" s="37" t="s">
        <v>42</v>
      </c>
      <c r="M13" s="26">
        <f t="shared" si="1"/>
        <v>53</v>
      </c>
      <c r="N13" s="27">
        <f t="shared" si="2"/>
        <v>93</v>
      </c>
      <c r="O13" s="95">
        <v>2</v>
      </c>
      <c r="P13" s="93">
        <f>IF(ISERROR(N13*10^(0.794358141*(LOG10(E13/174.393))^2)),"",N13*10^(0.794358141*(LOG10(E13/174.393))^2))</f>
        <v>155.6305773928636</v>
      </c>
      <c r="Q13" s="66" t="s">
        <v>29</v>
      </c>
      <c r="R13"/>
      <c r="S13"/>
    </row>
    <row r="14" spans="1:19" ht="15" customHeight="1">
      <c r="A14" s="53">
        <v>4</v>
      </c>
      <c r="B14" s="72" t="s">
        <v>123</v>
      </c>
      <c r="C14" s="73" t="s">
        <v>124</v>
      </c>
      <c r="D14" s="54" t="s">
        <v>27</v>
      </c>
      <c r="E14" s="75">
        <v>70</v>
      </c>
      <c r="F14" s="76">
        <v>57</v>
      </c>
      <c r="G14" s="77">
        <v>60</v>
      </c>
      <c r="H14" s="37" t="s">
        <v>125</v>
      </c>
      <c r="I14" s="25">
        <f t="shared" si="0"/>
        <v>60</v>
      </c>
      <c r="J14" s="37">
        <v>67</v>
      </c>
      <c r="K14" s="37">
        <v>70</v>
      </c>
      <c r="L14" s="37">
        <v>72</v>
      </c>
      <c r="M14" s="26">
        <f t="shared" si="1"/>
        <v>72</v>
      </c>
      <c r="N14" s="27">
        <f t="shared" si="2"/>
        <v>132</v>
      </c>
      <c r="O14" s="95">
        <v>2</v>
      </c>
      <c r="P14" s="93">
        <f>IF(ISERROR(N14*10^(0.794358141*(LOG10(E14/174.393))^2)),"",N14*10^(0.794358141*(LOG10(E14/174.393))^2))</f>
        <v>175.95973782446973</v>
      </c>
      <c r="Q14" s="66" t="s">
        <v>29</v>
      </c>
      <c r="R14" s="146"/>
      <c r="S14" s="103"/>
    </row>
    <row r="15" spans="1:19" ht="15" customHeight="1">
      <c r="A15" s="53">
        <v>1</v>
      </c>
      <c r="B15" s="32" t="s">
        <v>25</v>
      </c>
      <c r="C15" s="51" t="s">
        <v>26</v>
      </c>
      <c r="D15" s="52" t="s">
        <v>27</v>
      </c>
      <c r="E15" s="163">
        <v>43.7</v>
      </c>
      <c r="F15" s="47">
        <v>23</v>
      </c>
      <c r="G15" s="45">
        <v>25</v>
      </c>
      <c r="H15" s="46">
        <v>27</v>
      </c>
      <c r="I15" s="25">
        <f t="shared" si="0"/>
        <v>27</v>
      </c>
      <c r="J15" s="47">
        <v>33</v>
      </c>
      <c r="K15" s="45" t="s">
        <v>28</v>
      </c>
      <c r="L15" s="45">
        <v>37</v>
      </c>
      <c r="M15" s="26">
        <f t="shared" si="1"/>
        <v>37</v>
      </c>
      <c r="N15" s="27">
        <f t="shared" si="2"/>
        <v>64</v>
      </c>
      <c r="O15" s="28">
        <v>1</v>
      </c>
      <c r="P15" s="29">
        <f>IF(ISERROR(N15*10^(0.794358141*(LOG10(E15/174.393))^2)),"",N15*10^(0.794358141*(LOG10(E15/174.393))^2))</f>
        <v>123.92199351337331</v>
      </c>
      <c r="Q15" s="40" t="s">
        <v>29</v>
      </c>
      <c r="R15" s="146">
        <f>SUM(O9:O15)</f>
        <v>21</v>
      </c>
      <c r="S15" s="40" t="s">
        <v>29</v>
      </c>
    </row>
    <row r="16" spans="1:17" ht="15" customHeight="1">
      <c r="A16" s="53">
        <v>3</v>
      </c>
      <c r="B16" s="32" t="s">
        <v>58</v>
      </c>
      <c r="C16" s="41" t="s">
        <v>59</v>
      </c>
      <c r="D16" s="98" t="s">
        <v>33</v>
      </c>
      <c r="E16" s="50">
        <v>55.95</v>
      </c>
      <c r="F16" s="55">
        <v>33</v>
      </c>
      <c r="G16" s="56">
        <v>36</v>
      </c>
      <c r="H16" s="57" t="s">
        <v>39</v>
      </c>
      <c r="I16" s="25">
        <f t="shared" si="0"/>
        <v>36</v>
      </c>
      <c r="J16" s="38">
        <v>46</v>
      </c>
      <c r="K16" s="37">
        <v>50</v>
      </c>
      <c r="L16" s="37" t="s">
        <v>60</v>
      </c>
      <c r="M16" s="26">
        <f t="shared" si="1"/>
        <v>50</v>
      </c>
      <c r="N16" s="27">
        <f t="shared" si="2"/>
        <v>86</v>
      </c>
      <c r="O16" s="94">
        <v>6</v>
      </c>
      <c r="P16" s="29">
        <f>IF(ISERROR(N16*10^(0.89726074*(LOG10(E16/148.026))^2)),"",N16*10^(0.89726074*(LOG10(E16/148.026))^2))</f>
        <v>124.36376098962477</v>
      </c>
      <c r="Q16" s="59" t="s">
        <v>35</v>
      </c>
    </row>
    <row r="17" spans="1:19" ht="15" customHeight="1">
      <c r="A17" s="31">
        <v>1</v>
      </c>
      <c r="B17" s="32" t="s">
        <v>65</v>
      </c>
      <c r="C17" s="102" t="s">
        <v>66</v>
      </c>
      <c r="D17" s="164" t="s">
        <v>33</v>
      </c>
      <c r="E17" s="35">
        <v>55.4</v>
      </c>
      <c r="F17" s="36">
        <v>26</v>
      </c>
      <c r="G17" s="37">
        <v>28</v>
      </c>
      <c r="H17" s="37" t="s">
        <v>67</v>
      </c>
      <c r="I17" s="25">
        <f t="shared" si="0"/>
        <v>28</v>
      </c>
      <c r="J17" s="38">
        <v>38</v>
      </c>
      <c r="K17" s="37">
        <v>40</v>
      </c>
      <c r="L17" s="37" t="s">
        <v>68</v>
      </c>
      <c r="M17" s="26">
        <f t="shared" si="1"/>
        <v>40</v>
      </c>
      <c r="N17" s="27">
        <f t="shared" si="2"/>
        <v>68</v>
      </c>
      <c r="O17" s="94">
        <v>3</v>
      </c>
      <c r="P17" s="29">
        <f>IF(ISERROR(N17*10^(0.89726074*(LOG10(E17/148.026))^2)),"",N17*10^(0.89726074*(LOG10(E17/148.026))^2))</f>
        <v>99.07725801788641</v>
      </c>
      <c r="Q17" s="40" t="s">
        <v>35</v>
      </c>
      <c r="R17" s="146"/>
      <c r="S17" s="141"/>
    </row>
    <row r="18" spans="1:17" ht="15" customHeight="1">
      <c r="A18" s="53">
        <v>3</v>
      </c>
      <c r="B18" s="32" t="s">
        <v>94</v>
      </c>
      <c r="C18" s="104">
        <v>36579</v>
      </c>
      <c r="D18" s="98" t="s">
        <v>33</v>
      </c>
      <c r="E18" s="50">
        <v>58.5</v>
      </c>
      <c r="F18" s="55">
        <v>25</v>
      </c>
      <c r="G18" s="56" t="s">
        <v>95</v>
      </c>
      <c r="H18" s="57" t="s">
        <v>95</v>
      </c>
      <c r="I18" s="25">
        <f t="shared" si="0"/>
        <v>25</v>
      </c>
      <c r="J18" s="38">
        <v>35</v>
      </c>
      <c r="K18" s="37" t="s">
        <v>96</v>
      </c>
      <c r="L18" s="37" t="s">
        <v>96</v>
      </c>
      <c r="M18" s="26">
        <f t="shared" si="1"/>
        <v>35</v>
      </c>
      <c r="N18" s="27">
        <f t="shared" si="2"/>
        <v>60</v>
      </c>
      <c r="O18" s="95">
        <v>2</v>
      </c>
      <c r="P18" s="93">
        <f>IF(ISERROR(N18*10^(0.794358141*(LOG10(E18/174.393))^2)),"",N18*10^(0.794358141*(LOG10(E18/174.393))^2))</f>
        <v>90.55357411708793</v>
      </c>
      <c r="Q18" s="59" t="s">
        <v>35</v>
      </c>
    </row>
    <row r="19" spans="1:17" ht="15" customHeight="1">
      <c r="A19" s="53">
        <v>5</v>
      </c>
      <c r="B19" s="32" t="s">
        <v>31</v>
      </c>
      <c r="C19" s="104" t="s">
        <v>32</v>
      </c>
      <c r="D19" s="42" t="s">
        <v>33</v>
      </c>
      <c r="E19" s="43">
        <v>47.4</v>
      </c>
      <c r="F19" s="44">
        <v>15</v>
      </c>
      <c r="G19" s="45">
        <v>20</v>
      </c>
      <c r="H19" s="46">
        <v>23</v>
      </c>
      <c r="I19" s="25">
        <f t="shared" si="0"/>
        <v>23</v>
      </c>
      <c r="J19" s="47">
        <v>25</v>
      </c>
      <c r="K19" s="45">
        <v>30</v>
      </c>
      <c r="L19" s="45" t="s">
        <v>34</v>
      </c>
      <c r="M19" s="26">
        <f t="shared" si="1"/>
        <v>30</v>
      </c>
      <c r="N19" s="27">
        <f t="shared" si="2"/>
        <v>53</v>
      </c>
      <c r="O19" s="94">
        <v>1</v>
      </c>
      <c r="P19" s="29">
        <f>IF(ISERROR(N19*10^(0.794358141*(LOG10(E19/174.393))^2)),"",N19*10^(0.794358141*(LOG10(E19/174.393))^2))</f>
        <v>95.17637243083595</v>
      </c>
      <c r="Q19" s="40" t="s">
        <v>35</v>
      </c>
    </row>
    <row r="20" spans="1:19" ht="15" customHeight="1">
      <c r="A20" s="31">
        <v>2</v>
      </c>
      <c r="B20" s="32" t="s">
        <v>116</v>
      </c>
      <c r="C20" s="188" t="s">
        <v>117</v>
      </c>
      <c r="D20" s="189" t="s">
        <v>33</v>
      </c>
      <c r="E20" s="35">
        <v>65.7</v>
      </c>
      <c r="F20" s="36" t="s">
        <v>76</v>
      </c>
      <c r="G20" s="37">
        <v>27</v>
      </c>
      <c r="H20" s="37" t="s">
        <v>118</v>
      </c>
      <c r="I20" s="25">
        <f t="shared" si="0"/>
        <v>27</v>
      </c>
      <c r="J20" s="38">
        <v>35</v>
      </c>
      <c r="K20" s="37">
        <v>38</v>
      </c>
      <c r="L20" s="37" t="s">
        <v>119</v>
      </c>
      <c r="M20" s="26">
        <f t="shared" si="1"/>
        <v>38</v>
      </c>
      <c r="N20" s="27">
        <f t="shared" si="2"/>
        <v>65</v>
      </c>
      <c r="O20" s="94">
        <v>1</v>
      </c>
      <c r="P20" s="29">
        <f>IF(ISERROR(N20*10^(0.89726074*(LOG10(E20/148.026))^2)),"",N20*10^(0.89726074*(LOG10(E20/148.026))^2))</f>
        <v>84.05743588216973</v>
      </c>
      <c r="Q20" s="40" t="s">
        <v>35</v>
      </c>
      <c r="R20" s="146">
        <f>SUM(O16:O20)</f>
        <v>13</v>
      </c>
      <c r="S20" s="40" t="s">
        <v>35</v>
      </c>
    </row>
    <row r="21" spans="1:17" ht="15" customHeight="1">
      <c r="A21" s="53">
        <v>1</v>
      </c>
      <c r="B21" s="32" t="s">
        <v>55</v>
      </c>
      <c r="C21" s="51" t="s">
        <v>56</v>
      </c>
      <c r="D21" s="68" t="s">
        <v>57</v>
      </c>
      <c r="E21" s="50">
        <v>57.8</v>
      </c>
      <c r="F21" s="55">
        <v>46</v>
      </c>
      <c r="G21" s="56">
        <v>48</v>
      </c>
      <c r="H21" s="57">
        <v>50</v>
      </c>
      <c r="I21" s="25">
        <f t="shared" si="0"/>
        <v>50</v>
      </c>
      <c r="J21" s="38">
        <v>57</v>
      </c>
      <c r="K21" s="37">
        <v>61</v>
      </c>
      <c r="L21" s="37">
        <v>66</v>
      </c>
      <c r="M21" s="26">
        <f t="shared" si="1"/>
        <v>66</v>
      </c>
      <c r="N21" s="27">
        <f t="shared" si="2"/>
        <v>116</v>
      </c>
      <c r="O21" s="94">
        <v>7</v>
      </c>
      <c r="P21" s="29">
        <f>IF(ISERROR(N21*10^(0.89726074*(LOG10(E21/148.026))^2)),"",N21*10^(0.89726074*(LOG10(E21/148.026))^2))</f>
        <v>163.72690812870135</v>
      </c>
      <c r="Q21" s="59" t="s">
        <v>47</v>
      </c>
    </row>
    <row r="22" spans="1:17" ht="15" customHeight="1">
      <c r="A22" s="31">
        <v>3</v>
      </c>
      <c r="B22" s="32" t="s">
        <v>89</v>
      </c>
      <c r="C22" s="51" t="s">
        <v>90</v>
      </c>
      <c r="D22" s="68" t="s">
        <v>57</v>
      </c>
      <c r="E22" s="63">
        <v>61.8</v>
      </c>
      <c r="F22" s="55">
        <v>32</v>
      </c>
      <c r="G22" s="56">
        <v>35</v>
      </c>
      <c r="H22" s="46">
        <v>37</v>
      </c>
      <c r="I22" s="25">
        <f t="shared" si="0"/>
        <v>37</v>
      </c>
      <c r="J22" s="38">
        <v>40</v>
      </c>
      <c r="K22" s="37">
        <v>44</v>
      </c>
      <c r="L22" s="37">
        <v>46</v>
      </c>
      <c r="M22" s="26">
        <f t="shared" si="1"/>
        <v>46</v>
      </c>
      <c r="N22" s="27">
        <f t="shared" si="2"/>
        <v>83</v>
      </c>
      <c r="O22" s="95">
        <v>4</v>
      </c>
      <c r="P22" s="93">
        <f aca="true" t="shared" si="3" ref="P22:P32">IF(ISERROR(N22*10^(0.794358141*(LOG10(E22/174.393))^2)),"",N22*10^(0.794358141*(LOG10(E22/174.393))^2))</f>
        <v>120.31570389544932</v>
      </c>
      <c r="Q22" s="59" t="s">
        <v>47</v>
      </c>
    </row>
    <row r="23" spans="1:17" ht="15" customHeight="1">
      <c r="A23" s="53">
        <v>3</v>
      </c>
      <c r="B23" s="32" t="s">
        <v>105</v>
      </c>
      <c r="C23" s="51" t="s">
        <v>106</v>
      </c>
      <c r="D23" s="52" t="s">
        <v>45</v>
      </c>
      <c r="E23" s="50">
        <v>64.6</v>
      </c>
      <c r="F23" s="44">
        <v>51</v>
      </c>
      <c r="G23" s="45">
        <v>55</v>
      </c>
      <c r="H23" s="45">
        <v>58</v>
      </c>
      <c r="I23" s="25">
        <f t="shared" si="0"/>
        <v>58</v>
      </c>
      <c r="J23" s="47">
        <v>65</v>
      </c>
      <c r="K23" s="45">
        <v>70</v>
      </c>
      <c r="L23" s="45">
        <v>73</v>
      </c>
      <c r="M23" s="26">
        <f t="shared" si="1"/>
        <v>73</v>
      </c>
      <c r="N23" s="27">
        <f t="shared" si="2"/>
        <v>131</v>
      </c>
      <c r="O23" s="94">
        <v>3</v>
      </c>
      <c r="P23" s="29">
        <f t="shared" si="3"/>
        <v>184.09210920005245</v>
      </c>
      <c r="Q23" s="40" t="s">
        <v>47</v>
      </c>
    </row>
    <row r="24" spans="1:19" ht="15" customHeight="1">
      <c r="A24" s="53">
        <v>1</v>
      </c>
      <c r="B24" s="82" t="s">
        <v>121</v>
      </c>
      <c r="C24" s="79" t="s">
        <v>122</v>
      </c>
      <c r="D24" s="68" t="s">
        <v>45</v>
      </c>
      <c r="E24" s="63">
        <v>74.3</v>
      </c>
      <c r="F24" s="64">
        <v>65</v>
      </c>
      <c r="G24" s="65">
        <v>71</v>
      </c>
      <c r="H24" s="65">
        <v>76</v>
      </c>
      <c r="I24" s="25">
        <f t="shared" si="0"/>
        <v>76</v>
      </c>
      <c r="J24" s="71">
        <v>80</v>
      </c>
      <c r="K24" s="65">
        <v>86</v>
      </c>
      <c r="L24" s="65">
        <v>88</v>
      </c>
      <c r="M24" s="26">
        <f t="shared" si="1"/>
        <v>88</v>
      </c>
      <c r="N24" s="27">
        <f t="shared" si="2"/>
        <v>164</v>
      </c>
      <c r="O24" s="95">
        <v>3</v>
      </c>
      <c r="P24" s="93">
        <f t="shared" si="3"/>
        <v>210.81876895482594</v>
      </c>
      <c r="Q24" s="83" t="s">
        <v>47</v>
      </c>
      <c r="S24" s="141"/>
    </row>
    <row r="25" spans="1:19" ht="15" customHeight="1">
      <c r="A25" s="53">
        <v>2</v>
      </c>
      <c r="B25" s="60" t="s">
        <v>144</v>
      </c>
      <c r="C25" s="67" t="s">
        <v>145</v>
      </c>
      <c r="D25" s="68" t="s">
        <v>57</v>
      </c>
      <c r="E25" s="63">
        <v>87.7</v>
      </c>
      <c r="F25" s="64">
        <v>30</v>
      </c>
      <c r="G25" s="65">
        <v>34</v>
      </c>
      <c r="H25" s="65" t="s">
        <v>71</v>
      </c>
      <c r="I25" s="25">
        <f t="shared" si="0"/>
        <v>34</v>
      </c>
      <c r="J25" s="71">
        <v>40</v>
      </c>
      <c r="K25" s="65">
        <v>45</v>
      </c>
      <c r="L25" s="65">
        <v>50</v>
      </c>
      <c r="M25" s="26">
        <f t="shared" si="1"/>
        <v>50</v>
      </c>
      <c r="N25" s="27">
        <f t="shared" si="2"/>
        <v>84</v>
      </c>
      <c r="O25" s="95">
        <v>2</v>
      </c>
      <c r="P25" s="93">
        <f t="shared" si="3"/>
        <v>98.87178004494983</v>
      </c>
      <c r="Q25" s="66" t="s">
        <v>47</v>
      </c>
      <c r="S25" s="141"/>
    </row>
    <row r="26" spans="1:17" ht="15" customHeight="1">
      <c r="A26" s="31">
        <v>3</v>
      </c>
      <c r="B26" s="32" t="s">
        <v>114</v>
      </c>
      <c r="C26" s="51" t="s">
        <v>115</v>
      </c>
      <c r="D26" s="54" t="s">
        <v>45</v>
      </c>
      <c r="E26" s="149">
        <v>67.6</v>
      </c>
      <c r="F26" s="138">
        <v>22</v>
      </c>
      <c r="G26" s="56">
        <v>26</v>
      </c>
      <c r="H26" s="57">
        <v>30</v>
      </c>
      <c r="I26" s="25">
        <f t="shared" si="0"/>
        <v>30</v>
      </c>
      <c r="J26" s="47">
        <v>34</v>
      </c>
      <c r="K26" s="45">
        <v>38</v>
      </c>
      <c r="L26" s="45" t="s">
        <v>39</v>
      </c>
      <c r="M26" s="26">
        <f t="shared" si="1"/>
        <v>38</v>
      </c>
      <c r="N26" s="27">
        <f t="shared" si="2"/>
        <v>68</v>
      </c>
      <c r="O26" s="139">
        <v>2</v>
      </c>
      <c r="P26" s="93">
        <f t="shared" si="3"/>
        <v>92.69860702606078</v>
      </c>
      <c r="Q26" s="59" t="s">
        <v>47</v>
      </c>
    </row>
    <row r="27" spans="1:19" ht="15" customHeight="1">
      <c r="A27" s="53">
        <v>2</v>
      </c>
      <c r="B27" s="60" t="s">
        <v>43</v>
      </c>
      <c r="C27" s="127" t="s">
        <v>44</v>
      </c>
      <c r="D27" s="62" t="s">
        <v>45</v>
      </c>
      <c r="E27" s="63">
        <v>50.3</v>
      </c>
      <c r="F27" s="64">
        <v>35</v>
      </c>
      <c r="G27" s="65">
        <v>38</v>
      </c>
      <c r="H27" s="65">
        <v>40</v>
      </c>
      <c r="I27" s="25">
        <f t="shared" si="0"/>
        <v>40</v>
      </c>
      <c r="J27" s="71">
        <v>42</v>
      </c>
      <c r="K27" s="65">
        <v>46</v>
      </c>
      <c r="L27" s="65" t="s">
        <v>46</v>
      </c>
      <c r="M27" s="26">
        <f t="shared" si="1"/>
        <v>46</v>
      </c>
      <c r="N27" s="27">
        <f t="shared" si="2"/>
        <v>86</v>
      </c>
      <c r="O27" s="95">
        <v>1</v>
      </c>
      <c r="P27" s="93">
        <f t="shared" si="3"/>
        <v>146.5884938411387</v>
      </c>
      <c r="Q27" s="59" t="s">
        <v>47</v>
      </c>
      <c r="R27" s="146">
        <f>SUM(O21:O27)</f>
        <v>22</v>
      </c>
      <c r="S27" s="59" t="s">
        <v>47</v>
      </c>
    </row>
    <row r="28" spans="1:19" ht="15" customHeight="1">
      <c r="A28" s="31">
        <v>4</v>
      </c>
      <c r="B28" s="72" t="s">
        <v>80</v>
      </c>
      <c r="C28" s="126" t="s">
        <v>81</v>
      </c>
      <c r="D28" s="187" t="s">
        <v>82</v>
      </c>
      <c r="E28" s="75">
        <v>62.5</v>
      </c>
      <c r="F28" s="76">
        <v>40</v>
      </c>
      <c r="G28" s="77" t="s">
        <v>68</v>
      </c>
      <c r="H28" s="37">
        <v>42</v>
      </c>
      <c r="I28" s="25">
        <f t="shared" si="0"/>
        <v>42</v>
      </c>
      <c r="J28" s="38">
        <v>56</v>
      </c>
      <c r="K28" s="37" t="s">
        <v>83</v>
      </c>
      <c r="L28" s="37">
        <v>63</v>
      </c>
      <c r="M28" s="26">
        <f t="shared" si="1"/>
        <v>63</v>
      </c>
      <c r="N28" s="27">
        <f t="shared" si="2"/>
        <v>105</v>
      </c>
      <c r="O28" s="95">
        <v>6</v>
      </c>
      <c r="P28" s="93">
        <f t="shared" si="3"/>
        <v>150.9910676264119</v>
      </c>
      <c r="Q28" s="66" t="s">
        <v>84</v>
      </c>
      <c r="R28">
        <v>6</v>
      </c>
      <c r="S28" s="60" t="s">
        <v>84</v>
      </c>
    </row>
    <row r="29" spans="1:19" ht="15" customHeight="1">
      <c r="A29" s="31">
        <v>1</v>
      </c>
      <c r="B29" s="60" t="s">
        <v>136</v>
      </c>
      <c r="C29" s="127" t="s">
        <v>137</v>
      </c>
      <c r="D29" s="62" t="s">
        <v>27</v>
      </c>
      <c r="E29" s="63">
        <v>76.1</v>
      </c>
      <c r="F29" s="64">
        <v>50</v>
      </c>
      <c r="G29" s="65">
        <v>52</v>
      </c>
      <c r="H29" s="65">
        <v>57</v>
      </c>
      <c r="I29" s="25">
        <f t="shared" si="0"/>
        <v>57</v>
      </c>
      <c r="J29" s="71">
        <v>68</v>
      </c>
      <c r="K29" s="65" t="s">
        <v>138</v>
      </c>
      <c r="L29" s="65" t="s">
        <v>128</v>
      </c>
      <c r="M29" s="26">
        <f t="shared" si="1"/>
        <v>68</v>
      </c>
      <c r="N29" s="27">
        <f t="shared" si="2"/>
        <v>125</v>
      </c>
      <c r="O29" s="95">
        <v>5</v>
      </c>
      <c r="P29" s="93">
        <f t="shared" si="3"/>
        <v>158.46794565357635</v>
      </c>
      <c r="Q29" s="66" t="s">
        <v>139</v>
      </c>
      <c r="R29">
        <v>5</v>
      </c>
      <c r="S29" s="66" t="s">
        <v>139</v>
      </c>
    </row>
    <row r="30" spans="1:19" ht="15" customHeight="1">
      <c r="A30" s="53">
        <v>1</v>
      </c>
      <c r="B30" s="32" t="s">
        <v>85</v>
      </c>
      <c r="C30" s="41">
        <v>36026</v>
      </c>
      <c r="D30" s="98" t="s">
        <v>86</v>
      </c>
      <c r="E30" s="50">
        <v>61.2</v>
      </c>
      <c r="F30" s="55">
        <v>40</v>
      </c>
      <c r="G30" s="56">
        <v>44</v>
      </c>
      <c r="H30" s="57" t="s">
        <v>87</v>
      </c>
      <c r="I30" s="25">
        <f t="shared" si="0"/>
        <v>44</v>
      </c>
      <c r="J30" s="38">
        <v>53</v>
      </c>
      <c r="K30" s="37">
        <v>58</v>
      </c>
      <c r="L30" s="37">
        <v>60</v>
      </c>
      <c r="M30" s="26">
        <f t="shared" si="1"/>
        <v>60</v>
      </c>
      <c r="N30" s="27">
        <f t="shared" si="2"/>
        <v>104</v>
      </c>
      <c r="O30" s="95">
        <v>5</v>
      </c>
      <c r="P30" s="93">
        <f t="shared" si="3"/>
        <v>151.8184756530422</v>
      </c>
      <c r="Q30" s="59" t="s">
        <v>88</v>
      </c>
      <c r="R30">
        <v>5</v>
      </c>
      <c r="S30" s="59" t="s">
        <v>88</v>
      </c>
    </row>
    <row r="31" spans="1:17" ht="15" customHeight="1">
      <c r="A31" s="53">
        <v>2</v>
      </c>
      <c r="B31" s="32" t="s">
        <v>132</v>
      </c>
      <c r="C31" s="51" t="s">
        <v>133</v>
      </c>
      <c r="D31" s="54" t="s">
        <v>3</v>
      </c>
      <c r="E31" s="50">
        <v>76.5</v>
      </c>
      <c r="F31" s="55">
        <v>63</v>
      </c>
      <c r="G31" s="56" t="s">
        <v>134</v>
      </c>
      <c r="H31" s="57" t="s">
        <v>135</v>
      </c>
      <c r="I31" s="25">
        <f t="shared" si="0"/>
        <v>63</v>
      </c>
      <c r="J31" s="47">
        <v>68</v>
      </c>
      <c r="K31" s="45">
        <v>72</v>
      </c>
      <c r="L31" s="45">
        <v>75</v>
      </c>
      <c r="M31" s="26">
        <f t="shared" si="1"/>
        <v>75</v>
      </c>
      <c r="N31" s="27">
        <f t="shared" si="2"/>
        <v>138</v>
      </c>
      <c r="O31" s="95">
        <v>6</v>
      </c>
      <c r="P31" s="93">
        <f t="shared" si="3"/>
        <v>174.4262809102647</v>
      </c>
      <c r="Q31" s="59" t="s">
        <v>111</v>
      </c>
    </row>
    <row r="32" spans="1:19" ht="15" customHeight="1">
      <c r="A32" s="53">
        <v>2</v>
      </c>
      <c r="B32" s="60" t="s">
        <v>140</v>
      </c>
      <c r="C32" s="67" t="s">
        <v>122</v>
      </c>
      <c r="D32" s="62" t="s">
        <v>3</v>
      </c>
      <c r="E32" s="63">
        <v>88.4</v>
      </c>
      <c r="F32" s="64">
        <v>40</v>
      </c>
      <c r="G32" s="65">
        <v>42</v>
      </c>
      <c r="H32" s="65">
        <v>44</v>
      </c>
      <c r="I32" s="25">
        <f t="shared" si="0"/>
        <v>44</v>
      </c>
      <c r="J32" s="71">
        <v>52</v>
      </c>
      <c r="K32" s="65" t="s">
        <v>141</v>
      </c>
      <c r="L32" s="65" t="s">
        <v>141</v>
      </c>
      <c r="M32" s="26">
        <f t="shared" si="1"/>
        <v>52</v>
      </c>
      <c r="N32" s="27">
        <f t="shared" si="2"/>
        <v>96</v>
      </c>
      <c r="O32" s="95">
        <v>4</v>
      </c>
      <c r="P32" s="93">
        <f t="shared" si="3"/>
        <v>112.5735187652255</v>
      </c>
      <c r="Q32" s="66" t="s">
        <v>111</v>
      </c>
      <c r="R32">
        <v>10</v>
      </c>
      <c r="S32" s="66" t="s">
        <v>111</v>
      </c>
    </row>
    <row r="33" spans="1:19" ht="15" customHeight="1">
      <c r="A33" s="31">
        <v>1</v>
      </c>
      <c r="B33" s="60" t="s">
        <v>73</v>
      </c>
      <c r="C33" s="67" t="s">
        <v>74</v>
      </c>
      <c r="D33" s="68" t="s">
        <v>290</v>
      </c>
      <c r="E33" s="63">
        <v>54.8</v>
      </c>
      <c r="F33" s="64" t="s">
        <v>76</v>
      </c>
      <c r="G33" s="65">
        <v>25</v>
      </c>
      <c r="H33" s="65" t="s">
        <v>77</v>
      </c>
      <c r="I33" s="25">
        <f t="shared" si="0"/>
        <v>25</v>
      </c>
      <c r="J33" s="38">
        <v>29</v>
      </c>
      <c r="K33" s="37" t="s">
        <v>63</v>
      </c>
      <c r="L33" s="37">
        <v>32</v>
      </c>
      <c r="M33" s="26">
        <f t="shared" si="1"/>
        <v>32</v>
      </c>
      <c r="N33" s="27">
        <f t="shared" si="2"/>
        <v>57</v>
      </c>
      <c r="O33" s="94">
        <v>1</v>
      </c>
      <c r="P33" s="29">
        <f>IF(ISERROR(N33*10^(0.89726074*(LOG10(E33/148.026))^2)),"",N33*10^(0.89726074*(LOG10(E33/148.026))^2))</f>
        <v>83.74952191231363</v>
      </c>
      <c r="Q33" s="59" t="s">
        <v>78</v>
      </c>
      <c r="R33" s="146">
        <v>1</v>
      </c>
      <c r="S33" s="59" t="s">
        <v>78</v>
      </c>
    </row>
    <row r="34" spans="1:17" ht="15" customHeight="1">
      <c r="A34" s="18"/>
      <c r="B34" s="16" t="s">
        <v>24</v>
      </c>
      <c r="C34" s="181"/>
      <c r="D34" s="182"/>
      <c r="E34" s="183"/>
      <c r="F34" s="184"/>
      <c r="G34" s="22"/>
      <c r="H34" s="22"/>
      <c r="I34" s="25"/>
      <c r="J34" s="24"/>
      <c r="K34" s="22"/>
      <c r="L34" s="22"/>
      <c r="M34" s="26"/>
      <c r="N34" s="27"/>
      <c r="O34" s="94"/>
      <c r="P34" s="29"/>
      <c r="Q34" s="30"/>
    </row>
    <row r="35" spans="1:17" ht="15" customHeight="1">
      <c r="A35" s="31"/>
      <c r="B35" s="32"/>
      <c r="C35" s="104"/>
      <c r="D35" s="42"/>
      <c r="E35" s="43"/>
      <c r="F35" s="44"/>
      <c r="G35" s="45"/>
      <c r="H35" s="46"/>
      <c r="I35" s="25"/>
      <c r="J35" s="44"/>
      <c r="K35" s="45"/>
      <c r="L35" s="45"/>
      <c r="M35" s="26"/>
      <c r="N35" s="27"/>
      <c r="O35" s="94"/>
      <c r="P35" s="29"/>
      <c r="Q35" s="40"/>
    </row>
    <row r="36" spans="1:17" ht="15" customHeight="1">
      <c r="A36" s="31"/>
      <c r="B36" s="40"/>
      <c r="C36" s="51"/>
      <c r="D36" s="52"/>
      <c r="E36" s="43"/>
      <c r="F36" s="44"/>
      <c r="G36" s="45"/>
      <c r="H36" s="46"/>
      <c r="I36" s="25"/>
      <c r="J36" s="47"/>
      <c r="K36" s="45"/>
      <c r="L36" s="45"/>
      <c r="M36" s="26"/>
      <c r="N36" s="27"/>
      <c r="O36" s="94"/>
      <c r="P36" s="29">
        <f>IF(ISERROR(N36*10^(0.794358141*(LOG10(E36/174.393))^2)),"",N36*10^(0.794358141*(LOG10(E36/174.393))^2))</f>
      </c>
      <c r="Q36" s="40" t="s">
        <v>29</v>
      </c>
    </row>
    <row r="37" spans="1:17" ht="15" customHeight="1">
      <c r="A37" s="31"/>
      <c r="B37" s="16" t="s">
        <v>30</v>
      </c>
      <c r="C37" s="51"/>
      <c r="D37" s="52"/>
      <c r="E37" s="50"/>
      <c r="F37" s="44"/>
      <c r="G37" s="45"/>
      <c r="H37" s="45"/>
      <c r="I37" s="25"/>
      <c r="J37" s="47"/>
      <c r="K37" s="45"/>
      <c r="L37" s="45"/>
      <c r="M37" s="26"/>
      <c r="N37" s="27"/>
      <c r="O37" s="94"/>
      <c r="P37" s="29">
        <f>IF(ISERROR(N37*10^(0.794358141*(LOG10(E37/174.393))^2)),"",N37*10^(0.794358141*(LOG10(E37/174.393))^2))</f>
      </c>
      <c r="Q37" s="40"/>
    </row>
    <row r="38" spans="1:17" ht="15" customHeight="1">
      <c r="A38" s="31"/>
      <c r="B38" s="32"/>
      <c r="C38" s="51"/>
      <c r="D38" s="52"/>
      <c r="E38" s="43"/>
      <c r="F38" s="44"/>
      <c r="G38" s="45"/>
      <c r="H38" s="46"/>
      <c r="I38" s="25"/>
      <c r="J38" s="45"/>
      <c r="K38" s="45"/>
      <c r="L38" s="45"/>
      <c r="M38" s="26"/>
      <c r="N38" s="27"/>
      <c r="O38" s="94"/>
      <c r="P38" s="29"/>
      <c r="Q38" s="40"/>
    </row>
    <row r="39" spans="1:17" ht="15" customHeight="1">
      <c r="A39" s="31"/>
      <c r="B39" s="40"/>
      <c r="C39" s="51"/>
      <c r="D39" s="52"/>
      <c r="E39" s="50"/>
      <c r="F39" s="44"/>
      <c r="G39" s="45"/>
      <c r="H39" s="45"/>
      <c r="I39" s="25"/>
      <c r="J39" s="45"/>
      <c r="K39" s="45"/>
      <c r="L39" s="45"/>
      <c r="M39" s="26"/>
      <c r="N39" s="27"/>
      <c r="O39" s="94"/>
      <c r="P39" s="29">
        <f>IF(ISERROR(N39*10^(0.794358141*(LOG10(E39/174.393))^2)),"",N39*10^(0.794358141*(LOG10(E39/174.393))^2))</f>
      </c>
      <c r="Q39" s="40"/>
    </row>
    <row r="40" spans="1:17" ht="15" customHeight="1">
      <c r="A40" s="53"/>
      <c r="B40" s="190" t="s">
        <v>36</v>
      </c>
      <c r="C40" s="174"/>
      <c r="D40" s="165"/>
      <c r="E40" s="50"/>
      <c r="F40" s="55"/>
      <c r="G40" s="56"/>
      <c r="H40" s="57"/>
      <c r="I40" s="25"/>
      <c r="J40" s="47"/>
      <c r="K40" s="45"/>
      <c r="L40" s="45"/>
      <c r="M40" s="26"/>
      <c r="N40" s="27"/>
      <c r="O40" s="95"/>
      <c r="P40" s="93">
        <f>IF(ISERROR(N40*10^(0.794358141*(LOG10(E40/174.393))^2)),"",N40*10^(0.794358141*(LOG10(E40/174.393))^2))</f>
      </c>
      <c r="Q40" s="59"/>
    </row>
    <row r="41" spans="1:17" ht="15" customHeight="1">
      <c r="A41" s="18"/>
      <c r="B41" s="190" t="s">
        <v>54</v>
      </c>
      <c r="C41" s="191"/>
      <c r="D41" s="24"/>
      <c r="E41" s="183"/>
      <c r="F41" s="184"/>
      <c r="G41" s="22"/>
      <c r="H41" s="22"/>
      <c r="I41" s="25"/>
      <c r="J41" s="24"/>
      <c r="K41" s="22"/>
      <c r="L41" s="22"/>
      <c r="M41" s="26"/>
      <c r="N41" s="27"/>
      <c r="O41" s="94"/>
      <c r="P41" s="29"/>
      <c r="Q41" s="30"/>
    </row>
    <row r="42" spans="1:17" ht="15" customHeight="1">
      <c r="A42" s="53"/>
      <c r="B42" s="16" t="s">
        <v>79</v>
      </c>
      <c r="C42" s="67"/>
      <c r="D42" s="68"/>
      <c r="E42" s="69"/>
      <c r="F42" s="64"/>
      <c r="G42" s="65"/>
      <c r="H42" s="70"/>
      <c r="I42" s="25"/>
      <c r="J42" s="71"/>
      <c r="K42" s="65"/>
      <c r="L42" s="65"/>
      <c r="M42" s="26"/>
      <c r="N42" s="27"/>
      <c r="O42" s="95"/>
      <c r="P42" s="93">
        <f>IF(ISERROR(N42*10^(0.794358141*(LOG10(E42/174.393))^2)),"",N42*10^(0.794358141*(LOG10(E42/174.393))^2))</f>
      </c>
      <c r="Q42" s="66"/>
    </row>
    <row r="43" spans="1:17" ht="15" customHeight="1">
      <c r="A43" s="18"/>
      <c r="B43" s="16" t="s">
        <v>100</v>
      </c>
      <c r="C43" s="21"/>
      <c r="D43" s="22"/>
      <c r="E43" s="183"/>
      <c r="F43" s="184"/>
      <c r="G43" s="22"/>
      <c r="H43" s="22"/>
      <c r="I43" s="25"/>
      <c r="J43" s="24"/>
      <c r="K43" s="22"/>
      <c r="L43" s="22"/>
      <c r="M43" s="26"/>
      <c r="N43" s="27"/>
      <c r="O43" s="94"/>
      <c r="P43" s="29"/>
      <c r="Q43" s="30"/>
    </row>
    <row r="44" spans="1:17" ht="15" customHeight="1">
      <c r="A44" s="53"/>
      <c r="B44" s="32"/>
      <c r="C44" s="51"/>
      <c r="D44" s="54"/>
      <c r="E44" s="50"/>
      <c r="F44" s="55"/>
      <c r="G44" s="56"/>
      <c r="H44" s="57"/>
      <c r="I44" s="25"/>
      <c r="J44" s="47"/>
      <c r="K44" s="45"/>
      <c r="L44" s="45"/>
      <c r="M44" s="26"/>
      <c r="N44" s="27"/>
      <c r="O44" s="95"/>
      <c r="P44" s="93"/>
      <c r="Q44" s="59"/>
    </row>
    <row r="45" spans="1:17" ht="15" customHeight="1">
      <c r="A45" s="53"/>
      <c r="B45" s="60"/>
      <c r="C45" s="67"/>
      <c r="D45" s="68"/>
      <c r="E45" s="63"/>
      <c r="F45" s="64"/>
      <c r="G45" s="65"/>
      <c r="H45" s="65"/>
      <c r="I45" s="25"/>
      <c r="J45" s="71"/>
      <c r="K45" s="65"/>
      <c r="L45" s="65"/>
      <c r="M45" s="26"/>
      <c r="N45" s="27"/>
      <c r="O45" s="95"/>
      <c r="P45" s="93">
        <f>IF(ISERROR(N45*10^(0.794358141*(LOG10(E45/174.393))^2)),"",N45*10^(0.794358141*(LOG10(E45/174.393))^2))</f>
      </c>
      <c r="Q45" s="66"/>
    </row>
    <row r="46" spans="1:17" ht="15" customHeight="1">
      <c r="A46" s="53"/>
      <c r="B46" s="16" t="s">
        <v>120</v>
      </c>
      <c r="C46" s="67"/>
      <c r="D46" s="68"/>
      <c r="E46" s="69"/>
      <c r="F46" s="64"/>
      <c r="G46" s="65"/>
      <c r="H46" s="70"/>
      <c r="I46" s="25"/>
      <c r="J46" s="65"/>
      <c r="K46" s="65"/>
      <c r="L46" s="65"/>
      <c r="M46" s="26"/>
      <c r="N46" s="27"/>
      <c r="O46" s="95"/>
      <c r="P46" s="93">
        <f>IF(ISERROR(N46*10^(0.794358141*(LOG10(E46/174.393))^2)),"",N46*10^(0.794358141*(LOG10(E46/174.393))^2))</f>
      </c>
      <c r="Q46" s="66"/>
    </row>
    <row r="47" spans="1:17" ht="15" customHeight="1">
      <c r="A47" s="53"/>
      <c r="B47" s="60"/>
      <c r="C47" s="67"/>
      <c r="D47" s="68"/>
      <c r="E47" s="63"/>
      <c r="F47" s="64"/>
      <c r="G47" s="65"/>
      <c r="H47" s="65"/>
      <c r="I47" s="25"/>
      <c r="J47" s="65"/>
      <c r="K47" s="65"/>
      <c r="L47" s="65"/>
      <c r="M47" s="26"/>
      <c r="N47" s="27"/>
      <c r="O47" s="95"/>
      <c r="P47" s="93"/>
      <c r="Q47" s="105"/>
    </row>
    <row r="48" spans="1:17" ht="15" customHeight="1">
      <c r="A48" s="53"/>
      <c r="B48" s="60"/>
      <c r="C48" s="67"/>
      <c r="D48" s="68"/>
      <c r="E48" s="63"/>
      <c r="F48" s="64"/>
      <c r="G48" s="65"/>
      <c r="H48" s="65"/>
      <c r="I48" s="25"/>
      <c r="J48" s="65"/>
      <c r="K48" s="65"/>
      <c r="L48" s="65"/>
      <c r="M48" s="26"/>
      <c r="N48" s="27"/>
      <c r="O48" s="95"/>
      <c r="P48" s="93">
        <f>IF(ISERROR(N48*10^(0.794358141*(LOG10(E48/174.393))^2)),"",N48*10^(0.794358141*(LOG10(E48/174.393))^2))</f>
      </c>
      <c r="Q48" s="66"/>
    </row>
    <row r="49" spans="1:17" ht="15" customHeight="1">
      <c r="A49" s="53"/>
      <c r="B49" s="16" t="s">
        <v>131</v>
      </c>
      <c r="C49" s="67"/>
      <c r="D49" s="68"/>
      <c r="E49" s="63"/>
      <c r="F49" s="64"/>
      <c r="G49" s="65"/>
      <c r="H49" s="65"/>
      <c r="I49" s="25"/>
      <c r="J49" s="65"/>
      <c r="K49" s="65"/>
      <c r="L49" s="65"/>
      <c r="M49" s="26"/>
      <c r="N49" s="27"/>
      <c r="O49" s="95"/>
      <c r="P49" s="93">
        <f>IF(ISERROR(N49*10^(0.794358141*(LOG10(E49/174.393))^2)),"",N49*10^(0.794358141*(LOG10(E49/174.393))^2))</f>
      </c>
      <c r="Q49" s="66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 selectLockedCells="1" selectUnlockedCells="1"/>
  <mergeCells count="11">
    <mergeCell ref="N1:N2"/>
    <mergeCell ref="O1:O2"/>
    <mergeCell ref="P1:P2"/>
    <mergeCell ref="Q1:Q2"/>
    <mergeCell ref="E1:E2"/>
    <mergeCell ref="F1:I1"/>
    <mergeCell ref="J1:M1"/>
    <mergeCell ref="A1:A2"/>
    <mergeCell ref="B1:B2"/>
    <mergeCell ref="C1:C2"/>
    <mergeCell ref="D1:D2"/>
  </mergeCells>
  <conditionalFormatting sqref="F15:H15 G3:H3 G26:H26 J3:L3 J15:L15 J26:L26">
    <cfRule type="cellIs" priority="1" dxfId="2" operator="greaterThanOrEqual" stopIfTrue="1">
      <formula>"n"</formula>
    </cfRule>
    <cfRule type="cellIs" priority="2" dxfId="10" operator="greaterThanOrEqual" stopIfTrue="1">
      <formula>"b"</formula>
    </cfRule>
    <cfRule type="cellIs" priority="3" dxfId="0" operator="greaterThan" stopIfTrue="1">
      <formula>0</formula>
    </cfRule>
  </conditionalFormatting>
  <conditionalFormatting sqref="F16:H25 J16:L25">
    <cfRule type="cellIs" priority="4" dxfId="2" operator="greaterThanOrEqual" stopIfTrue="1">
      <formula>"n"</formula>
    </cfRule>
    <cfRule type="cellIs" priority="5" dxfId="4" operator="greaterThanOrEqual" stopIfTrue="1">
      <formula>"b"</formula>
    </cfRule>
    <cfRule type="cellIs" priority="6" dxfId="0" operator="greaterThan" stopIfTrue="1">
      <formula>0</formula>
    </cfRule>
  </conditionalFormatting>
  <conditionalFormatting sqref="F27:H49 J27:L49">
    <cfRule type="cellIs" priority="7" dxfId="2" operator="greaterThanOrEqual" stopIfTrue="1">
      <formula>"n"</formula>
    </cfRule>
    <cfRule type="cellIs" priority="8" dxfId="4" operator="greaterThanOrEqual" stopIfTrue="1">
      <formula>"b"</formula>
    </cfRule>
    <cfRule type="cellIs" priority="9" dxfId="0" operator="greaterThan" stopIfTrue="1">
      <formula>0</formula>
    </cfRule>
  </conditionalFormatting>
  <conditionalFormatting sqref="F4:H14 J4:L14">
    <cfRule type="cellIs" priority="10" dxfId="2" operator="greaterThanOrEqual" stopIfTrue="1">
      <formula>"n"</formula>
    </cfRule>
    <cfRule type="cellIs" priority="11" dxfId="1" operator="greaterThanOrEqual" stopIfTrue="1">
      <formula>"b"</formula>
    </cfRule>
    <cfRule type="cellIs" priority="12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  <col min="18" max="18" width="14.00390625" style="2" customWidth="1"/>
  </cols>
  <sheetData>
    <row r="1" spans="1:18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8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"/>
    </row>
    <row r="3" ht="17.25" customHeight="1">
      <c r="R3" s="3"/>
    </row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8"/>
      <c r="Q4" s="9"/>
    </row>
    <row r="5" spans="1:20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R5" s="14"/>
      <c r="T5" s="15"/>
    </row>
    <row r="6" spans="1:18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  <c r="R6"/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>
      <c r="A8" s="18"/>
      <c r="B8" s="16" t="s">
        <v>20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>
      <c r="A9" s="31">
        <v>1</v>
      </c>
      <c r="B9" s="32"/>
      <c r="C9" s="92"/>
      <c r="D9" s="34"/>
      <c r="E9" s="35"/>
      <c r="F9" s="36"/>
      <c r="G9" s="37"/>
      <c r="H9" s="37"/>
      <c r="I9" s="25">
        <f>MAX(F9:H9)</f>
        <v>0</v>
      </c>
      <c r="J9" s="38"/>
      <c r="K9" s="37"/>
      <c r="L9" s="37"/>
      <c r="M9" s="26">
        <f>MAX(J9:L9)</f>
        <v>0</v>
      </c>
      <c r="N9" s="27">
        <f aca="true" t="shared" si="0" ref="N9:N29">SUM(I9,M9)</f>
        <v>0</v>
      </c>
      <c r="O9" s="39"/>
      <c r="P9" s="29">
        <f>IF(ISERROR(N9*10^(0.89726074*(LOG10(E9/148.026))^2)),"",N9*10^(0.89726074*(LOG10(E9/148.026))^2))</f>
      </c>
      <c r="Q9" s="40"/>
    </row>
    <row r="10" spans="1:17" s="20" customFormat="1" ht="15" customHeight="1">
      <c r="A10" s="31">
        <v>2</v>
      </c>
      <c r="B10" s="32"/>
      <c r="C10" s="41"/>
      <c r="D10" s="42"/>
      <c r="E10" s="43"/>
      <c r="F10" s="44"/>
      <c r="G10" s="45"/>
      <c r="H10" s="46"/>
      <c r="I10" s="25">
        <f aca="true" t="shared" si="1" ref="I10:I29">MAX(F10:H10)</f>
        <v>0</v>
      </c>
      <c r="J10" s="47"/>
      <c r="K10" s="45"/>
      <c r="L10" s="45"/>
      <c r="M10" s="26">
        <f aca="true" t="shared" si="2" ref="M10:M29">MAX(J10:L10)</f>
        <v>0</v>
      </c>
      <c r="N10" s="27">
        <f t="shared" si="0"/>
        <v>0</v>
      </c>
      <c r="O10" s="39"/>
      <c r="P10" s="29">
        <f aca="true" t="shared" si="3" ref="P10:P29">IF(ISERROR(N10*10^(0.794358141*(LOG10(E10/174.393))^2)),"",N10*10^(0.794358141*(LOG10(E10/174.393))^2))</f>
      </c>
      <c r="Q10" s="40"/>
    </row>
    <row r="11" spans="1:17" s="20" customFormat="1" ht="15" customHeight="1">
      <c r="A11" s="31">
        <v>3</v>
      </c>
      <c r="B11" s="32"/>
      <c r="C11" s="41"/>
      <c r="D11" s="42"/>
      <c r="E11" s="43"/>
      <c r="F11" s="44"/>
      <c r="G11" s="45"/>
      <c r="H11" s="46"/>
      <c r="I11" s="25">
        <f t="shared" si="1"/>
        <v>0</v>
      </c>
      <c r="J11" s="47"/>
      <c r="K11" s="45"/>
      <c r="L11" s="45"/>
      <c r="M11" s="26">
        <f t="shared" si="2"/>
        <v>0</v>
      </c>
      <c r="N11" s="27">
        <f t="shared" si="0"/>
        <v>0</v>
      </c>
      <c r="O11" s="39"/>
      <c r="P11" s="29">
        <f t="shared" si="3"/>
      </c>
      <c r="Q11" s="40"/>
    </row>
    <row r="12" spans="1:17" s="20" customFormat="1" ht="15" customHeight="1">
      <c r="A12" s="31">
        <v>4</v>
      </c>
      <c r="B12" s="48"/>
      <c r="C12" s="41"/>
      <c r="D12" s="42"/>
      <c r="E12" s="50"/>
      <c r="F12" s="44"/>
      <c r="G12" s="45"/>
      <c r="H12" s="45"/>
      <c r="I12" s="25">
        <f t="shared" si="1"/>
        <v>0</v>
      </c>
      <c r="J12" s="47"/>
      <c r="K12" s="45"/>
      <c r="L12" s="45"/>
      <c r="M12" s="26">
        <f t="shared" si="2"/>
        <v>0</v>
      </c>
      <c r="N12" s="27">
        <f t="shared" si="0"/>
        <v>0</v>
      </c>
      <c r="O12" s="39"/>
      <c r="P12" s="29">
        <f t="shared" si="3"/>
      </c>
      <c r="Q12" s="40"/>
    </row>
    <row r="13" spans="1:17" s="20" customFormat="1" ht="15" customHeight="1">
      <c r="A13" s="31">
        <v>5</v>
      </c>
      <c r="B13" s="32"/>
      <c r="C13" s="51"/>
      <c r="D13" s="52"/>
      <c r="E13" s="43"/>
      <c r="F13" s="44"/>
      <c r="G13" s="45"/>
      <c r="H13" s="46"/>
      <c r="I13" s="25">
        <f t="shared" si="1"/>
        <v>0</v>
      </c>
      <c r="J13" s="47"/>
      <c r="K13" s="45"/>
      <c r="L13" s="45"/>
      <c r="M13" s="26">
        <f t="shared" si="2"/>
        <v>0</v>
      </c>
      <c r="N13" s="27">
        <f t="shared" si="0"/>
        <v>0</v>
      </c>
      <c r="O13" s="39"/>
      <c r="P13" s="29">
        <f t="shared" si="3"/>
      </c>
      <c r="Q13" s="40"/>
    </row>
    <row r="14" spans="1:17" s="20" customFormat="1" ht="15" customHeight="1">
      <c r="A14" s="31">
        <v>6</v>
      </c>
      <c r="B14" s="32"/>
      <c r="C14" s="51"/>
      <c r="D14" s="42"/>
      <c r="E14" s="50"/>
      <c r="F14" s="44"/>
      <c r="G14" s="45"/>
      <c r="H14" s="45"/>
      <c r="I14" s="25">
        <f t="shared" si="1"/>
        <v>0</v>
      </c>
      <c r="J14" s="47"/>
      <c r="K14" s="45"/>
      <c r="L14" s="45"/>
      <c r="M14" s="26">
        <f t="shared" si="2"/>
        <v>0</v>
      </c>
      <c r="N14" s="27">
        <f t="shared" si="0"/>
        <v>0</v>
      </c>
      <c r="O14" s="39"/>
      <c r="P14" s="29">
        <f t="shared" si="3"/>
      </c>
      <c r="Q14" s="40"/>
    </row>
    <row r="15" spans="1:17" s="20" customFormat="1" ht="15" customHeight="1">
      <c r="A15" s="53">
        <v>7</v>
      </c>
      <c r="B15" s="32"/>
      <c r="C15" s="51"/>
      <c r="D15" s="54"/>
      <c r="E15" s="50"/>
      <c r="F15" s="55"/>
      <c r="G15" s="56"/>
      <c r="H15" s="57"/>
      <c r="I15" s="25">
        <f t="shared" si="1"/>
        <v>0</v>
      </c>
      <c r="J15" s="47"/>
      <c r="K15" s="45"/>
      <c r="L15" s="45"/>
      <c r="M15" s="26">
        <f t="shared" si="2"/>
        <v>0</v>
      </c>
      <c r="N15" s="27">
        <f t="shared" si="0"/>
        <v>0</v>
      </c>
      <c r="O15" s="58"/>
      <c r="P15" s="93">
        <f t="shared" si="3"/>
      </c>
      <c r="Q15" s="59"/>
    </row>
    <row r="16" spans="1:17" s="20" customFormat="1" ht="15" customHeight="1">
      <c r="A16" s="53">
        <v>8</v>
      </c>
      <c r="B16" s="60"/>
      <c r="C16" s="61"/>
      <c r="D16" s="62"/>
      <c r="E16" s="63"/>
      <c r="F16" s="64"/>
      <c r="G16" s="65"/>
      <c r="H16" s="65"/>
      <c r="I16" s="25">
        <f t="shared" si="1"/>
        <v>0</v>
      </c>
      <c r="J16" s="64"/>
      <c r="K16" s="65"/>
      <c r="L16" s="65"/>
      <c r="M16" s="26">
        <f t="shared" si="2"/>
        <v>0</v>
      </c>
      <c r="N16" s="27">
        <f t="shared" si="0"/>
        <v>0</v>
      </c>
      <c r="O16" s="58"/>
      <c r="P16" s="93">
        <f t="shared" si="3"/>
      </c>
      <c r="Q16" s="66"/>
    </row>
    <row r="17" spans="1:17" s="20" customFormat="1" ht="15" customHeight="1">
      <c r="A17" s="53">
        <v>9</v>
      </c>
      <c r="B17" s="60"/>
      <c r="C17" s="67"/>
      <c r="D17" s="68"/>
      <c r="E17" s="69"/>
      <c r="F17" s="64"/>
      <c r="G17" s="65"/>
      <c r="H17" s="70"/>
      <c r="I17" s="25">
        <f t="shared" si="1"/>
        <v>0</v>
      </c>
      <c r="J17" s="71"/>
      <c r="K17" s="65"/>
      <c r="L17" s="65"/>
      <c r="M17" s="26">
        <f t="shared" si="2"/>
        <v>0</v>
      </c>
      <c r="N17" s="27">
        <f t="shared" si="0"/>
        <v>0</v>
      </c>
      <c r="O17" s="58"/>
      <c r="P17" s="93">
        <f t="shared" si="3"/>
      </c>
      <c r="Q17" s="66"/>
    </row>
    <row r="18" spans="1:17" s="20" customFormat="1" ht="15" customHeight="1">
      <c r="A18" s="53">
        <v>10</v>
      </c>
      <c r="B18" s="72"/>
      <c r="C18" s="73"/>
      <c r="D18" s="74"/>
      <c r="E18" s="75"/>
      <c r="F18" s="76"/>
      <c r="G18" s="77"/>
      <c r="H18" s="37"/>
      <c r="I18" s="25">
        <f t="shared" si="1"/>
        <v>0</v>
      </c>
      <c r="J18" s="38"/>
      <c r="K18" s="37"/>
      <c r="L18" s="37"/>
      <c r="M18" s="26">
        <f t="shared" si="2"/>
        <v>0</v>
      </c>
      <c r="N18" s="27">
        <f t="shared" si="0"/>
        <v>0</v>
      </c>
      <c r="O18" s="58"/>
      <c r="P18" s="93">
        <f t="shared" si="3"/>
      </c>
      <c r="Q18" s="66"/>
    </row>
    <row r="19" spans="1:17" s="20" customFormat="1" ht="15" customHeight="1">
      <c r="A19" s="53">
        <v>11</v>
      </c>
      <c r="B19" s="78"/>
      <c r="C19" s="79"/>
      <c r="D19" s="74"/>
      <c r="E19" s="80"/>
      <c r="F19" s="76"/>
      <c r="G19" s="77"/>
      <c r="H19" s="37"/>
      <c r="I19" s="25">
        <f t="shared" si="1"/>
        <v>0</v>
      </c>
      <c r="J19" s="81"/>
      <c r="K19" s="81"/>
      <c r="L19" s="81"/>
      <c r="M19" s="26">
        <f t="shared" si="2"/>
        <v>0</v>
      </c>
      <c r="N19" s="27">
        <f t="shared" si="0"/>
        <v>0</v>
      </c>
      <c r="O19" s="58"/>
      <c r="P19" s="93">
        <f t="shared" si="3"/>
      </c>
      <c r="Q19" s="66"/>
    </row>
    <row r="20" spans="1:17" s="20" customFormat="1" ht="15" customHeight="1">
      <c r="A20" s="53">
        <v>12</v>
      </c>
      <c r="B20" s="82"/>
      <c r="C20" s="79"/>
      <c r="D20" s="68"/>
      <c r="E20" s="63"/>
      <c r="F20" s="64"/>
      <c r="G20" s="65"/>
      <c r="H20" s="65"/>
      <c r="I20" s="25">
        <f t="shared" si="1"/>
        <v>0</v>
      </c>
      <c r="J20" s="65"/>
      <c r="K20" s="65"/>
      <c r="L20" s="65"/>
      <c r="M20" s="26">
        <f t="shared" si="2"/>
        <v>0</v>
      </c>
      <c r="N20" s="27">
        <f t="shared" si="0"/>
        <v>0</v>
      </c>
      <c r="O20" s="58"/>
      <c r="P20" s="93">
        <f t="shared" si="3"/>
      </c>
      <c r="Q20" s="83"/>
    </row>
    <row r="21" spans="1:17" s="20" customFormat="1" ht="15" customHeight="1">
      <c r="A21" s="53">
        <v>13</v>
      </c>
      <c r="B21" s="84"/>
      <c r="C21" s="85"/>
      <c r="D21" s="86"/>
      <c r="E21" s="63"/>
      <c r="F21" s="64"/>
      <c r="G21" s="65"/>
      <c r="H21" s="65"/>
      <c r="I21" s="25">
        <f t="shared" si="1"/>
        <v>0</v>
      </c>
      <c r="J21" s="71"/>
      <c r="K21" s="65"/>
      <c r="L21" s="65"/>
      <c r="M21" s="26">
        <f t="shared" si="2"/>
        <v>0</v>
      </c>
      <c r="N21" s="27">
        <f t="shared" si="0"/>
        <v>0</v>
      </c>
      <c r="O21" s="58"/>
      <c r="P21" s="93">
        <f t="shared" si="3"/>
      </c>
      <c r="Q21" s="59"/>
    </row>
    <row r="22" spans="1:17" s="20" customFormat="1" ht="15" customHeight="1">
      <c r="A22" s="53">
        <v>14</v>
      </c>
      <c r="B22" s="60"/>
      <c r="C22" s="67"/>
      <c r="D22" s="68"/>
      <c r="E22" s="63"/>
      <c r="F22" s="64"/>
      <c r="G22" s="65"/>
      <c r="H22" s="65"/>
      <c r="I22" s="25">
        <f t="shared" si="1"/>
        <v>0</v>
      </c>
      <c r="J22" s="71"/>
      <c r="K22" s="65"/>
      <c r="L22" s="65"/>
      <c r="M22" s="26">
        <f t="shared" si="2"/>
        <v>0</v>
      </c>
      <c r="N22" s="27">
        <f t="shared" si="0"/>
        <v>0</v>
      </c>
      <c r="O22" s="58"/>
      <c r="P22" s="93">
        <f t="shared" si="3"/>
      </c>
      <c r="Q22" s="66"/>
    </row>
    <row r="23" spans="1:17" s="20" customFormat="1" ht="15" customHeight="1">
      <c r="A23" s="53">
        <v>15</v>
      </c>
      <c r="B23" s="60"/>
      <c r="C23" s="67"/>
      <c r="D23" s="68"/>
      <c r="E23" s="63"/>
      <c r="F23" s="64"/>
      <c r="G23" s="65"/>
      <c r="H23" s="65"/>
      <c r="I23" s="25">
        <f t="shared" si="1"/>
        <v>0</v>
      </c>
      <c r="J23" s="71"/>
      <c r="K23" s="65"/>
      <c r="L23" s="65"/>
      <c r="M23" s="26">
        <f t="shared" si="2"/>
        <v>0</v>
      </c>
      <c r="N23" s="27">
        <f t="shared" si="0"/>
        <v>0</v>
      </c>
      <c r="O23" s="58"/>
      <c r="P23" s="93">
        <f t="shared" si="3"/>
      </c>
      <c r="Q23" s="66"/>
    </row>
    <row r="24" spans="1:17" s="20" customFormat="1" ht="15" customHeight="1">
      <c r="A24" s="53">
        <v>16</v>
      </c>
      <c r="B24" s="32"/>
      <c r="C24" s="51"/>
      <c r="D24" s="54"/>
      <c r="E24" s="63"/>
      <c r="F24" s="55"/>
      <c r="G24" s="56"/>
      <c r="H24" s="46"/>
      <c r="I24" s="25">
        <f t="shared" si="1"/>
        <v>0</v>
      </c>
      <c r="J24" s="87"/>
      <c r="K24" s="88"/>
      <c r="L24" s="88"/>
      <c r="M24" s="26">
        <f t="shared" si="2"/>
        <v>0</v>
      </c>
      <c r="N24" s="27">
        <f t="shared" si="0"/>
        <v>0</v>
      </c>
      <c r="O24" s="58"/>
      <c r="P24" s="93">
        <f t="shared" si="3"/>
      </c>
      <c r="Q24" s="59"/>
    </row>
    <row r="25" spans="1:17" s="20" customFormat="1" ht="15" customHeight="1">
      <c r="A25" s="53">
        <v>17</v>
      </c>
      <c r="B25" s="32"/>
      <c r="C25" s="51"/>
      <c r="D25" s="54"/>
      <c r="E25" s="50"/>
      <c r="F25" s="55"/>
      <c r="G25" s="56"/>
      <c r="H25" s="57"/>
      <c r="I25" s="25">
        <f t="shared" si="1"/>
        <v>0</v>
      </c>
      <c r="J25" s="47"/>
      <c r="K25" s="45"/>
      <c r="L25" s="45"/>
      <c r="M25" s="26">
        <f t="shared" si="2"/>
        <v>0</v>
      </c>
      <c r="N25" s="27">
        <f t="shared" si="0"/>
        <v>0</v>
      </c>
      <c r="O25" s="58"/>
      <c r="P25" s="93">
        <f t="shared" si="3"/>
      </c>
      <c r="Q25" s="59"/>
    </row>
    <row r="26" spans="1:17" s="20" customFormat="1" ht="15" customHeight="1">
      <c r="A26" s="53">
        <v>18</v>
      </c>
      <c r="B26" s="32"/>
      <c r="C26" s="51"/>
      <c r="D26" s="54"/>
      <c r="E26" s="50"/>
      <c r="F26" s="55"/>
      <c r="G26" s="56"/>
      <c r="H26" s="57"/>
      <c r="I26" s="25">
        <f t="shared" si="1"/>
        <v>0</v>
      </c>
      <c r="J26" s="45"/>
      <c r="K26" s="45"/>
      <c r="L26" s="45"/>
      <c r="M26" s="26">
        <f t="shared" si="2"/>
        <v>0</v>
      </c>
      <c r="N26" s="27">
        <f t="shared" si="0"/>
        <v>0</v>
      </c>
      <c r="O26" s="58"/>
      <c r="P26" s="93">
        <f t="shared" si="3"/>
      </c>
      <c r="Q26" s="59"/>
    </row>
    <row r="27" spans="1:17" s="20" customFormat="1" ht="15" customHeight="1">
      <c r="A27" s="53">
        <v>19</v>
      </c>
      <c r="B27" s="60"/>
      <c r="C27" s="67"/>
      <c r="D27" s="68"/>
      <c r="E27" s="63"/>
      <c r="F27" s="64"/>
      <c r="G27" s="65"/>
      <c r="H27" s="65"/>
      <c r="I27" s="25">
        <f t="shared" si="1"/>
        <v>0</v>
      </c>
      <c r="J27" s="65"/>
      <c r="K27" s="65"/>
      <c r="L27" s="65"/>
      <c r="M27" s="26">
        <f t="shared" si="2"/>
        <v>0</v>
      </c>
      <c r="N27" s="27">
        <f t="shared" si="0"/>
        <v>0</v>
      </c>
      <c r="O27" s="58"/>
      <c r="P27" s="93">
        <f t="shared" si="3"/>
      </c>
      <c r="Q27" s="89"/>
    </row>
    <row r="28" spans="1:17" s="20" customFormat="1" ht="15" customHeight="1">
      <c r="A28" s="53">
        <v>20</v>
      </c>
      <c r="B28" s="60"/>
      <c r="C28" s="67"/>
      <c r="D28" s="68"/>
      <c r="E28" s="63"/>
      <c r="F28" s="64"/>
      <c r="G28" s="65"/>
      <c r="H28" s="65"/>
      <c r="I28" s="25">
        <f t="shared" si="1"/>
        <v>0</v>
      </c>
      <c r="J28" s="65"/>
      <c r="K28" s="65"/>
      <c r="L28" s="65"/>
      <c r="M28" s="26">
        <f t="shared" si="2"/>
        <v>0</v>
      </c>
      <c r="N28" s="27">
        <f t="shared" si="0"/>
        <v>0</v>
      </c>
      <c r="O28" s="58"/>
      <c r="P28" s="93">
        <f t="shared" si="3"/>
      </c>
      <c r="Q28" s="66"/>
    </row>
    <row r="29" spans="1:17" s="20" customFormat="1" ht="15" customHeight="1">
      <c r="A29" s="53">
        <v>21</v>
      </c>
      <c r="B29" s="60"/>
      <c r="C29" s="67"/>
      <c r="D29" s="68"/>
      <c r="E29" s="63"/>
      <c r="F29" s="64"/>
      <c r="G29" s="65"/>
      <c r="H29" s="65"/>
      <c r="I29" s="25">
        <f t="shared" si="1"/>
        <v>0</v>
      </c>
      <c r="J29" s="65"/>
      <c r="K29" s="65"/>
      <c r="L29" s="65"/>
      <c r="M29" s="26">
        <f t="shared" si="2"/>
        <v>0</v>
      </c>
      <c r="N29" s="27">
        <f t="shared" si="0"/>
        <v>0</v>
      </c>
      <c r="O29" s="58"/>
      <c r="P29" s="93">
        <f t="shared" si="3"/>
      </c>
      <c r="Q29" s="66"/>
    </row>
    <row r="30" ht="15" customHeight="1">
      <c r="A30" s="90"/>
    </row>
    <row r="31" spans="1:20" s="2" customFormat="1" ht="15" customHeight="1">
      <c r="A31" s="1"/>
      <c r="B31" s="366" t="s">
        <v>21</v>
      </c>
      <c r="C31" s="366"/>
      <c r="F31" s="1"/>
      <c r="G31" s="1"/>
      <c r="H31" s="366" t="s">
        <v>22</v>
      </c>
      <c r="I31" s="366"/>
      <c r="J31" s="366"/>
      <c r="K31" s="366"/>
      <c r="L31" s="366"/>
      <c r="M31" s="366"/>
      <c r="N31" s="366"/>
      <c r="O31" s="1"/>
      <c r="P31" s="1"/>
      <c r="Q31" s="1"/>
      <c r="S31"/>
      <c r="T31"/>
    </row>
    <row r="34" spans="1:20" s="2" customFormat="1" ht="12.75">
      <c r="A34" s="1"/>
      <c r="B34" s="91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/>
      <c r="T34"/>
    </row>
  </sheetData>
  <sheetProtection selectLockedCells="1" selectUnlockedCells="1"/>
  <mergeCells count="22">
    <mergeCell ref="A5:C5"/>
    <mergeCell ref="F5:H5"/>
    <mergeCell ref="J5:K5"/>
    <mergeCell ref="L5:M5"/>
    <mergeCell ref="A1:R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31:C31"/>
    <mergeCell ref="H31:N31"/>
    <mergeCell ref="E6:E7"/>
    <mergeCell ref="F6:I6"/>
    <mergeCell ref="J6:M6"/>
    <mergeCell ref="N6:N7"/>
  </mergeCells>
  <conditionalFormatting sqref="F9:H29 J9:L29">
    <cfRule type="cellIs" priority="1" dxfId="2" operator="greaterThanOrEqual" stopIfTrue="1">
      <formula>"n"</formula>
    </cfRule>
    <cfRule type="cellIs" priority="2" dxfId="10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S20"/>
  <sheetViews>
    <sheetView zoomScale="94" zoomScaleNormal="94" zoomScalePageLayoutView="0" workbookViewId="0" topLeftCell="A1">
      <selection activeCell="B17" sqref="B17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8" t="s">
        <v>23</v>
      </c>
      <c r="Q4" s="9"/>
    </row>
    <row r="5" spans="1:19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 hidden="1">
      <c r="A8" s="18"/>
      <c r="B8" s="16" t="s">
        <v>24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 hidden="1">
      <c r="A9" s="31">
        <v>1</v>
      </c>
      <c r="B9" s="32" t="s">
        <v>25</v>
      </c>
      <c r="C9" s="41" t="s">
        <v>26</v>
      </c>
      <c r="D9" s="42" t="s">
        <v>27</v>
      </c>
      <c r="E9" s="43">
        <v>43.7</v>
      </c>
      <c r="F9" s="44">
        <v>23</v>
      </c>
      <c r="G9" s="45">
        <v>25</v>
      </c>
      <c r="H9" s="46">
        <v>27</v>
      </c>
      <c r="I9" s="25">
        <f aca="true" t="shared" si="0" ref="I9:I15">MAX(F9:H9)</f>
        <v>27</v>
      </c>
      <c r="J9" s="47">
        <v>33</v>
      </c>
      <c r="K9" s="45" t="s">
        <v>28</v>
      </c>
      <c r="L9" s="45">
        <v>37</v>
      </c>
      <c r="M9" s="26">
        <f aca="true" t="shared" si="1" ref="M9:M15">MAX(J9:L9)</f>
        <v>37</v>
      </c>
      <c r="N9" s="27">
        <f aca="true" t="shared" si="2" ref="N9:N15">SUM(I9,M9)</f>
        <v>64</v>
      </c>
      <c r="O9" s="94">
        <v>1</v>
      </c>
      <c r="P9" s="29">
        <f aca="true" t="shared" si="3" ref="P9:P15">IF(ISERROR(N9*10^(0.794358141*(LOG10(E9/174.393))^2)),"",N9*10^(0.794358141*(LOG10(E9/174.393))^2))</f>
        <v>123.92199351337331</v>
      </c>
      <c r="Q9" s="40" t="s">
        <v>29</v>
      </c>
    </row>
    <row r="10" spans="1:17" s="20" customFormat="1" ht="15" customHeight="1">
      <c r="A10" s="31"/>
      <c r="B10" s="16" t="s">
        <v>30</v>
      </c>
      <c r="C10" s="41"/>
      <c r="D10" s="42"/>
      <c r="E10" s="50"/>
      <c r="F10" s="44"/>
      <c r="G10" s="45"/>
      <c r="H10" s="45"/>
      <c r="I10" s="25"/>
      <c r="J10" s="47"/>
      <c r="K10" s="45"/>
      <c r="L10" s="45"/>
      <c r="M10" s="26"/>
      <c r="N10" s="27"/>
      <c r="O10" s="94"/>
      <c r="P10" s="29">
        <f t="shared" si="3"/>
      </c>
      <c r="Q10" s="40"/>
    </row>
    <row r="11" spans="1:17" s="20" customFormat="1" ht="15" customHeight="1">
      <c r="A11" s="31">
        <v>1</v>
      </c>
      <c r="B11" s="32" t="s">
        <v>31</v>
      </c>
      <c r="C11" s="51" t="s">
        <v>32</v>
      </c>
      <c r="D11" s="52" t="s">
        <v>33</v>
      </c>
      <c r="E11" s="43">
        <v>47.4</v>
      </c>
      <c r="F11" s="44">
        <v>15</v>
      </c>
      <c r="G11" s="45">
        <v>20</v>
      </c>
      <c r="H11" s="46">
        <v>23</v>
      </c>
      <c r="I11" s="25">
        <f t="shared" si="0"/>
        <v>23</v>
      </c>
      <c r="J11" s="47">
        <v>25</v>
      </c>
      <c r="K11" s="45">
        <v>30</v>
      </c>
      <c r="L11" s="45" t="s">
        <v>34</v>
      </c>
      <c r="M11" s="26">
        <f t="shared" si="1"/>
        <v>30</v>
      </c>
      <c r="N11" s="27">
        <f t="shared" si="2"/>
        <v>53</v>
      </c>
      <c r="O11" s="94">
        <v>1</v>
      </c>
      <c r="P11" s="29">
        <f t="shared" si="3"/>
        <v>95.17637243083595</v>
      </c>
      <c r="Q11" s="40" t="s">
        <v>35</v>
      </c>
    </row>
    <row r="12" spans="1:17" s="20" customFormat="1" ht="15" customHeight="1" hidden="1">
      <c r="A12" s="53"/>
      <c r="B12" s="16" t="s">
        <v>36</v>
      </c>
      <c r="C12" s="51"/>
      <c r="D12" s="54"/>
      <c r="E12" s="50"/>
      <c r="F12" s="55"/>
      <c r="G12" s="56"/>
      <c r="H12" s="57"/>
      <c r="I12" s="25"/>
      <c r="J12" s="47"/>
      <c r="K12" s="45"/>
      <c r="L12" s="45"/>
      <c r="M12" s="26"/>
      <c r="N12" s="27"/>
      <c r="O12" s="95"/>
      <c r="P12" s="93">
        <f t="shared" si="3"/>
      </c>
      <c r="Q12" s="59"/>
    </row>
    <row r="13" spans="1:17" s="20" customFormat="1" ht="15" customHeight="1" hidden="1">
      <c r="A13" s="53">
        <v>1</v>
      </c>
      <c r="B13" s="72" t="s">
        <v>37</v>
      </c>
      <c r="C13" s="73" t="s">
        <v>38</v>
      </c>
      <c r="D13" s="54" t="s">
        <v>27</v>
      </c>
      <c r="E13" s="75">
        <v>52.8</v>
      </c>
      <c r="F13" s="76" t="s">
        <v>39</v>
      </c>
      <c r="G13" s="77">
        <v>41</v>
      </c>
      <c r="H13" s="37">
        <v>44</v>
      </c>
      <c r="I13" s="25">
        <f t="shared" si="0"/>
        <v>44</v>
      </c>
      <c r="J13" s="38">
        <v>53</v>
      </c>
      <c r="K13" s="37">
        <v>56</v>
      </c>
      <c r="L13" s="37">
        <v>58</v>
      </c>
      <c r="M13" s="26">
        <f t="shared" si="1"/>
        <v>58</v>
      </c>
      <c r="N13" s="27">
        <f t="shared" si="2"/>
        <v>102</v>
      </c>
      <c r="O13" s="95">
        <v>3</v>
      </c>
      <c r="P13" s="93">
        <f t="shared" si="3"/>
        <v>166.9101742970787</v>
      </c>
      <c r="Q13" s="66" t="s">
        <v>29</v>
      </c>
    </row>
    <row r="14" spans="1:17" s="20" customFormat="1" ht="15" customHeight="1" hidden="1">
      <c r="A14" s="53">
        <v>2</v>
      </c>
      <c r="B14" s="78" t="s">
        <v>40</v>
      </c>
      <c r="C14" s="79" t="s">
        <v>41</v>
      </c>
      <c r="D14" s="54" t="s">
        <v>27</v>
      </c>
      <c r="E14" s="80">
        <v>51.4</v>
      </c>
      <c r="F14" s="76">
        <v>38</v>
      </c>
      <c r="G14" s="77" t="s">
        <v>39</v>
      </c>
      <c r="H14" s="37">
        <v>40</v>
      </c>
      <c r="I14" s="25">
        <f t="shared" si="0"/>
        <v>40</v>
      </c>
      <c r="J14" s="37">
        <v>53</v>
      </c>
      <c r="K14" s="37" t="s">
        <v>42</v>
      </c>
      <c r="L14" s="37" t="s">
        <v>42</v>
      </c>
      <c r="M14" s="26">
        <f t="shared" si="1"/>
        <v>53</v>
      </c>
      <c r="N14" s="27">
        <f t="shared" si="2"/>
        <v>93</v>
      </c>
      <c r="O14" s="95">
        <v>2</v>
      </c>
      <c r="P14" s="93">
        <f t="shared" si="3"/>
        <v>155.6305773928636</v>
      </c>
      <c r="Q14" s="66" t="s">
        <v>29</v>
      </c>
    </row>
    <row r="15" spans="1:17" s="20" customFormat="1" ht="15" customHeight="1" hidden="1">
      <c r="A15" s="53">
        <v>3</v>
      </c>
      <c r="B15" s="84" t="s">
        <v>43</v>
      </c>
      <c r="C15" s="85" t="s">
        <v>44</v>
      </c>
      <c r="D15" s="86" t="s">
        <v>45</v>
      </c>
      <c r="E15" s="63">
        <v>50.3</v>
      </c>
      <c r="F15" s="64">
        <v>35</v>
      </c>
      <c r="G15" s="65">
        <v>38</v>
      </c>
      <c r="H15" s="65">
        <v>40</v>
      </c>
      <c r="I15" s="25">
        <f t="shared" si="0"/>
        <v>40</v>
      </c>
      <c r="J15" s="71">
        <v>42</v>
      </c>
      <c r="K15" s="65">
        <v>46</v>
      </c>
      <c r="L15" s="65" t="s">
        <v>46</v>
      </c>
      <c r="M15" s="26">
        <f t="shared" si="1"/>
        <v>46</v>
      </c>
      <c r="N15" s="27">
        <f t="shared" si="2"/>
        <v>86</v>
      </c>
      <c r="O15" s="95">
        <v>1</v>
      </c>
      <c r="P15" s="93">
        <f t="shared" si="3"/>
        <v>146.5884938411387</v>
      </c>
      <c r="Q15" s="59" t="s">
        <v>47</v>
      </c>
    </row>
    <row r="16" ht="15" customHeight="1">
      <c r="A16" s="90"/>
    </row>
    <row r="17" spans="1:19" s="2" customFormat="1" ht="15" customHeight="1">
      <c r="A17" s="1"/>
      <c r="B17" s="366" t="s">
        <v>48</v>
      </c>
      <c r="C17" s="366"/>
      <c r="F17" s="1"/>
      <c r="G17" s="1"/>
      <c r="H17" s="366" t="s">
        <v>49</v>
      </c>
      <c r="I17" s="366"/>
      <c r="J17" s="366"/>
      <c r="K17" s="366"/>
      <c r="L17" s="366"/>
      <c r="M17" s="366"/>
      <c r="N17" s="366"/>
      <c r="O17" s="1"/>
      <c r="P17" s="1"/>
      <c r="Q17" s="1"/>
      <c r="R17"/>
      <c r="S17"/>
    </row>
    <row r="18" spans="2:8" ht="12.75">
      <c r="B18" s="96" t="s">
        <v>50</v>
      </c>
      <c r="H18" s="97" t="s">
        <v>51</v>
      </c>
    </row>
    <row r="20" spans="1:19" s="2" customFormat="1" ht="12.75">
      <c r="A20" s="1"/>
      <c r="B20" s="91"/>
      <c r="C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/>
      <c r="S20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17:C17"/>
    <mergeCell ref="H17:N17"/>
    <mergeCell ref="E6:E7"/>
    <mergeCell ref="F6:I6"/>
    <mergeCell ref="J6:M6"/>
    <mergeCell ref="N6:N7"/>
  </mergeCells>
  <conditionalFormatting sqref="F9:H15 J9:L15">
    <cfRule type="cellIs" priority="1" dxfId="2" operator="greaterThanOrEqual" stopIfTrue="1">
      <formula>"n"</formula>
    </cfRule>
    <cfRule type="cellIs" priority="2" dxfId="1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S20"/>
  <sheetViews>
    <sheetView zoomScale="94" zoomScaleNormal="94" zoomScalePageLayoutView="0" workbookViewId="0" topLeftCell="A1">
      <selection activeCell="B17" sqref="B17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8" t="s">
        <v>52</v>
      </c>
      <c r="Q4" s="9"/>
    </row>
    <row r="5" spans="1:19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 hidden="1">
      <c r="A8" s="18"/>
      <c r="B8" s="16" t="s">
        <v>24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 hidden="1">
      <c r="A9" s="31">
        <v>1</v>
      </c>
      <c r="B9" s="32" t="s">
        <v>25</v>
      </c>
      <c r="C9" s="41" t="s">
        <v>26</v>
      </c>
      <c r="D9" s="42" t="s">
        <v>27</v>
      </c>
      <c r="E9" s="43">
        <v>43.7</v>
      </c>
      <c r="F9" s="44">
        <v>23</v>
      </c>
      <c r="G9" s="45">
        <v>25</v>
      </c>
      <c r="H9" s="46">
        <v>27</v>
      </c>
      <c r="I9" s="25">
        <f aca="true" t="shared" si="0" ref="I9:I15">MAX(F9:H9)</f>
        <v>27</v>
      </c>
      <c r="J9" s="47">
        <v>33</v>
      </c>
      <c r="K9" s="45" t="s">
        <v>28</v>
      </c>
      <c r="L9" s="45">
        <v>37</v>
      </c>
      <c r="M9" s="26">
        <f aca="true" t="shared" si="1" ref="M9:M15">MAX(J9:L9)</f>
        <v>37</v>
      </c>
      <c r="N9" s="27">
        <f aca="true" t="shared" si="2" ref="N9:N15">SUM(I9,M9)</f>
        <v>64</v>
      </c>
      <c r="O9" s="94">
        <v>1</v>
      </c>
      <c r="P9" s="29">
        <f aca="true" t="shared" si="3" ref="P9:P15">IF(ISERROR(N9*10^(0.794358141*(LOG10(E9/174.393))^2)),"",N9*10^(0.794358141*(LOG10(E9/174.393))^2))</f>
        <v>123.92199351337331</v>
      </c>
      <c r="Q9" s="40" t="s">
        <v>29</v>
      </c>
    </row>
    <row r="10" spans="1:17" s="20" customFormat="1" ht="15" customHeight="1" hidden="1">
      <c r="A10" s="31"/>
      <c r="B10" s="16" t="s">
        <v>30</v>
      </c>
      <c r="C10" s="41"/>
      <c r="D10" s="42"/>
      <c r="E10" s="50"/>
      <c r="F10" s="44"/>
      <c r="G10" s="45"/>
      <c r="H10" s="45"/>
      <c r="I10" s="25"/>
      <c r="J10" s="47"/>
      <c r="K10" s="45"/>
      <c r="L10" s="45"/>
      <c r="M10" s="26"/>
      <c r="N10" s="27"/>
      <c r="O10" s="94"/>
      <c r="P10" s="29">
        <f t="shared" si="3"/>
      </c>
      <c r="Q10" s="40"/>
    </row>
    <row r="11" spans="1:17" s="20" customFormat="1" ht="15" customHeight="1" hidden="1">
      <c r="A11" s="31">
        <v>1</v>
      </c>
      <c r="B11" s="32" t="s">
        <v>31</v>
      </c>
      <c r="C11" s="51" t="s">
        <v>32</v>
      </c>
      <c r="D11" s="52" t="s">
        <v>33</v>
      </c>
      <c r="E11" s="43">
        <v>47.4</v>
      </c>
      <c r="F11" s="44">
        <v>15</v>
      </c>
      <c r="G11" s="45">
        <v>20</v>
      </c>
      <c r="H11" s="46">
        <v>23</v>
      </c>
      <c r="I11" s="25">
        <f t="shared" si="0"/>
        <v>23</v>
      </c>
      <c r="J11" s="47">
        <v>25</v>
      </c>
      <c r="K11" s="45">
        <v>30</v>
      </c>
      <c r="L11" s="45" t="s">
        <v>34</v>
      </c>
      <c r="M11" s="26">
        <f t="shared" si="1"/>
        <v>30</v>
      </c>
      <c r="N11" s="27">
        <f t="shared" si="2"/>
        <v>53</v>
      </c>
      <c r="O11" s="94">
        <v>1</v>
      </c>
      <c r="P11" s="29">
        <f t="shared" si="3"/>
        <v>95.17637243083595</v>
      </c>
      <c r="Q11" s="40" t="s">
        <v>35</v>
      </c>
    </row>
    <row r="12" spans="1:17" s="20" customFormat="1" ht="15" customHeight="1">
      <c r="A12" s="53"/>
      <c r="B12" s="16" t="s">
        <v>36</v>
      </c>
      <c r="C12" s="51"/>
      <c r="D12" s="54"/>
      <c r="E12" s="50"/>
      <c r="F12" s="55"/>
      <c r="G12" s="56"/>
      <c r="H12" s="57"/>
      <c r="I12" s="25"/>
      <c r="J12" s="47"/>
      <c r="K12" s="45"/>
      <c r="L12" s="45"/>
      <c r="M12" s="26"/>
      <c r="N12" s="27"/>
      <c r="O12" s="95"/>
      <c r="P12" s="93">
        <f t="shared" si="3"/>
      </c>
      <c r="Q12" s="59"/>
    </row>
    <row r="13" spans="1:17" s="20" customFormat="1" ht="15" customHeight="1">
      <c r="A13" s="53">
        <v>1</v>
      </c>
      <c r="B13" s="72" t="s">
        <v>37</v>
      </c>
      <c r="C13" s="73" t="s">
        <v>38</v>
      </c>
      <c r="D13" s="54" t="s">
        <v>27</v>
      </c>
      <c r="E13" s="75">
        <v>52.8</v>
      </c>
      <c r="F13" s="76" t="s">
        <v>39</v>
      </c>
      <c r="G13" s="77">
        <v>41</v>
      </c>
      <c r="H13" s="37">
        <v>44</v>
      </c>
      <c r="I13" s="25">
        <f t="shared" si="0"/>
        <v>44</v>
      </c>
      <c r="J13" s="38">
        <v>53</v>
      </c>
      <c r="K13" s="37">
        <v>56</v>
      </c>
      <c r="L13" s="37">
        <v>58</v>
      </c>
      <c r="M13" s="26">
        <f t="shared" si="1"/>
        <v>58</v>
      </c>
      <c r="N13" s="27">
        <f t="shared" si="2"/>
        <v>102</v>
      </c>
      <c r="O13" s="95">
        <v>3</v>
      </c>
      <c r="P13" s="93">
        <f t="shared" si="3"/>
        <v>166.9101742970787</v>
      </c>
      <c r="Q13" s="66" t="s">
        <v>29</v>
      </c>
    </row>
    <row r="14" spans="1:17" s="20" customFormat="1" ht="15" customHeight="1">
      <c r="A14" s="53">
        <v>2</v>
      </c>
      <c r="B14" s="78" t="s">
        <v>40</v>
      </c>
      <c r="C14" s="79" t="s">
        <v>41</v>
      </c>
      <c r="D14" s="54" t="s">
        <v>27</v>
      </c>
      <c r="E14" s="80">
        <v>51.4</v>
      </c>
      <c r="F14" s="76">
        <v>38</v>
      </c>
      <c r="G14" s="77" t="s">
        <v>39</v>
      </c>
      <c r="H14" s="37">
        <v>40</v>
      </c>
      <c r="I14" s="25">
        <f t="shared" si="0"/>
        <v>40</v>
      </c>
      <c r="J14" s="37">
        <v>53</v>
      </c>
      <c r="K14" s="37" t="s">
        <v>42</v>
      </c>
      <c r="L14" s="37" t="s">
        <v>42</v>
      </c>
      <c r="M14" s="26">
        <f t="shared" si="1"/>
        <v>53</v>
      </c>
      <c r="N14" s="27">
        <f t="shared" si="2"/>
        <v>93</v>
      </c>
      <c r="O14" s="95">
        <v>2</v>
      </c>
      <c r="P14" s="93">
        <f t="shared" si="3"/>
        <v>155.6305773928636</v>
      </c>
      <c r="Q14" s="66" t="s">
        <v>29</v>
      </c>
    </row>
    <row r="15" spans="1:17" s="20" customFormat="1" ht="15" customHeight="1">
      <c r="A15" s="53">
        <v>3</v>
      </c>
      <c r="B15" s="84" t="s">
        <v>43</v>
      </c>
      <c r="C15" s="85" t="s">
        <v>44</v>
      </c>
      <c r="D15" s="86" t="s">
        <v>45</v>
      </c>
      <c r="E15" s="63">
        <v>50.3</v>
      </c>
      <c r="F15" s="64">
        <v>35</v>
      </c>
      <c r="G15" s="65">
        <v>38</v>
      </c>
      <c r="H15" s="65">
        <v>40</v>
      </c>
      <c r="I15" s="25">
        <f t="shared" si="0"/>
        <v>40</v>
      </c>
      <c r="J15" s="71">
        <v>42</v>
      </c>
      <c r="K15" s="65">
        <v>46</v>
      </c>
      <c r="L15" s="65" t="s">
        <v>46</v>
      </c>
      <c r="M15" s="26">
        <f t="shared" si="1"/>
        <v>46</v>
      </c>
      <c r="N15" s="27">
        <f t="shared" si="2"/>
        <v>86</v>
      </c>
      <c r="O15" s="95">
        <v>1</v>
      </c>
      <c r="P15" s="93">
        <f t="shared" si="3"/>
        <v>146.5884938411387</v>
      </c>
      <c r="Q15" s="59" t="s">
        <v>47</v>
      </c>
    </row>
    <row r="16" ht="15" customHeight="1">
      <c r="A16" s="90"/>
    </row>
    <row r="17" spans="1:19" s="2" customFormat="1" ht="15" customHeight="1">
      <c r="A17" s="1"/>
      <c r="B17" s="366" t="s">
        <v>48</v>
      </c>
      <c r="C17" s="366"/>
      <c r="F17" s="1"/>
      <c r="G17" s="1"/>
      <c r="H17" s="366" t="s">
        <v>49</v>
      </c>
      <c r="I17" s="366"/>
      <c r="J17" s="366"/>
      <c r="K17" s="366"/>
      <c r="L17" s="366"/>
      <c r="M17" s="366"/>
      <c r="N17" s="366"/>
      <c r="O17" s="1"/>
      <c r="P17" s="1"/>
      <c r="Q17" s="1"/>
      <c r="R17"/>
      <c r="S17"/>
    </row>
    <row r="18" spans="2:8" ht="12.75">
      <c r="B18" s="96" t="s">
        <v>50</v>
      </c>
      <c r="H18" s="97" t="s">
        <v>51</v>
      </c>
    </row>
    <row r="20" spans="1:19" s="2" customFormat="1" ht="12.75">
      <c r="A20" s="1"/>
      <c r="B20" s="91"/>
      <c r="C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/>
      <c r="S20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17:C17"/>
    <mergeCell ref="H17:N17"/>
    <mergeCell ref="E6:E7"/>
    <mergeCell ref="F6:I6"/>
    <mergeCell ref="J6:M6"/>
    <mergeCell ref="N6:N7"/>
  </mergeCells>
  <conditionalFormatting sqref="F9:H15 J9:L15">
    <cfRule type="cellIs" priority="1" dxfId="2" operator="greaterThanOrEqual" stopIfTrue="1">
      <formula>"n"</formula>
    </cfRule>
    <cfRule type="cellIs" priority="2" dxfId="1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S30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8" t="s">
        <v>53</v>
      </c>
      <c r="Q4" s="9"/>
    </row>
    <row r="5" spans="1:19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 hidden="1">
      <c r="A8" s="18"/>
      <c r="B8" s="16" t="s">
        <v>54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 hidden="1">
      <c r="A9" s="31">
        <v>1</v>
      </c>
      <c r="B9" s="32" t="s">
        <v>55</v>
      </c>
      <c r="C9" s="41" t="s">
        <v>56</v>
      </c>
      <c r="D9" s="62" t="s">
        <v>57</v>
      </c>
      <c r="E9" s="50">
        <v>57.8</v>
      </c>
      <c r="F9" s="55">
        <v>46</v>
      </c>
      <c r="G9" s="56">
        <v>48</v>
      </c>
      <c r="H9" s="57">
        <v>50</v>
      </c>
      <c r="I9" s="25">
        <f aca="true" t="shared" si="0" ref="I9:I15">MAX(F9:H9)</f>
        <v>50</v>
      </c>
      <c r="J9" s="38">
        <v>57</v>
      </c>
      <c r="K9" s="37">
        <v>61</v>
      </c>
      <c r="L9" s="37">
        <v>66</v>
      </c>
      <c r="M9" s="26">
        <f aca="true" t="shared" si="1" ref="M9:M15">MAX(J9:L9)</f>
        <v>66</v>
      </c>
      <c r="N9" s="27">
        <f aca="true" t="shared" si="2" ref="N9:N15">SUM(I9,M9)</f>
        <v>116</v>
      </c>
      <c r="O9" s="94">
        <v>7</v>
      </c>
      <c r="P9" s="29">
        <f aca="true" t="shared" si="3" ref="P9:P15">IF(ISERROR(N9*10^(0.89726074*(LOG10(E9/148.026))^2)),"",N9*10^(0.89726074*(LOG10(E9/148.026))^2))</f>
        <v>163.72690812870135</v>
      </c>
      <c r="Q9" s="59" t="s">
        <v>47</v>
      </c>
    </row>
    <row r="10" spans="1:17" s="20" customFormat="1" ht="15" customHeight="1" hidden="1">
      <c r="A10" s="31">
        <v>2</v>
      </c>
      <c r="B10" s="32" t="s">
        <v>58</v>
      </c>
      <c r="C10" s="41" t="s">
        <v>59</v>
      </c>
      <c r="D10" s="98" t="s">
        <v>33</v>
      </c>
      <c r="E10" s="50">
        <v>55.95</v>
      </c>
      <c r="F10" s="55">
        <v>33</v>
      </c>
      <c r="G10" s="56">
        <v>36</v>
      </c>
      <c r="H10" s="57" t="s">
        <v>39</v>
      </c>
      <c r="I10" s="25">
        <f t="shared" si="0"/>
        <v>36</v>
      </c>
      <c r="J10" s="38">
        <v>46</v>
      </c>
      <c r="K10" s="37">
        <v>50</v>
      </c>
      <c r="L10" s="37" t="s">
        <v>60</v>
      </c>
      <c r="M10" s="26">
        <f t="shared" si="1"/>
        <v>50</v>
      </c>
      <c r="N10" s="27">
        <f t="shared" si="2"/>
        <v>86</v>
      </c>
      <c r="O10" s="94">
        <v>6</v>
      </c>
      <c r="P10" s="29">
        <f t="shared" si="3"/>
        <v>124.36376098962477</v>
      </c>
      <c r="Q10" s="59" t="s">
        <v>35</v>
      </c>
    </row>
    <row r="11" spans="1:17" s="20" customFormat="1" ht="15" customHeight="1" hidden="1">
      <c r="A11" s="31">
        <v>3</v>
      </c>
      <c r="B11" s="32" t="s">
        <v>61</v>
      </c>
      <c r="C11" s="51" t="s">
        <v>62</v>
      </c>
      <c r="D11" s="52" t="s">
        <v>27</v>
      </c>
      <c r="E11" s="43">
        <v>54.45</v>
      </c>
      <c r="F11" s="44">
        <v>30</v>
      </c>
      <c r="G11" s="45" t="s">
        <v>63</v>
      </c>
      <c r="H11" s="46">
        <v>32</v>
      </c>
      <c r="I11" s="25">
        <f t="shared" si="0"/>
        <v>32</v>
      </c>
      <c r="J11" s="38">
        <v>38</v>
      </c>
      <c r="K11" s="37">
        <v>40</v>
      </c>
      <c r="L11" s="37">
        <v>42</v>
      </c>
      <c r="M11" s="26">
        <f t="shared" si="1"/>
        <v>42</v>
      </c>
      <c r="N11" s="27">
        <f t="shared" si="2"/>
        <v>74</v>
      </c>
      <c r="O11" s="94">
        <v>5</v>
      </c>
      <c r="P11" s="29">
        <f t="shared" si="3"/>
        <v>109.27005462674356</v>
      </c>
      <c r="Q11" s="40" t="s">
        <v>29</v>
      </c>
    </row>
    <row r="12" spans="1:17" s="20" customFormat="1" ht="15" customHeight="1" hidden="1">
      <c r="A12" s="31">
        <v>4</v>
      </c>
      <c r="B12" s="32" t="s">
        <v>64</v>
      </c>
      <c r="C12" s="51" t="s">
        <v>62</v>
      </c>
      <c r="D12" s="52" t="s">
        <v>27</v>
      </c>
      <c r="E12" s="43">
        <v>54.85</v>
      </c>
      <c r="F12" s="44">
        <v>30</v>
      </c>
      <c r="G12" s="45" t="s">
        <v>63</v>
      </c>
      <c r="H12" s="46" t="s">
        <v>63</v>
      </c>
      <c r="I12" s="25">
        <f t="shared" si="0"/>
        <v>30</v>
      </c>
      <c r="J12" s="38">
        <v>38</v>
      </c>
      <c r="K12" s="37">
        <v>39</v>
      </c>
      <c r="L12" s="37" t="s">
        <v>39</v>
      </c>
      <c r="M12" s="26">
        <f t="shared" si="1"/>
        <v>39</v>
      </c>
      <c r="N12" s="27">
        <f t="shared" si="2"/>
        <v>69</v>
      </c>
      <c r="O12" s="94">
        <v>4</v>
      </c>
      <c r="P12" s="29">
        <f t="shared" si="3"/>
        <v>101.30945466176045</v>
      </c>
      <c r="Q12" s="40" t="s">
        <v>29</v>
      </c>
    </row>
    <row r="13" spans="1:17" s="20" customFormat="1" ht="15" customHeight="1" hidden="1">
      <c r="A13" s="31">
        <v>5</v>
      </c>
      <c r="B13" s="32" t="s">
        <v>65</v>
      </c>
      <c r="C13" s="99" t="s">
        <v>66</v>
      </c>
      <c r="D13" s="34" t="s">
        <v>33</v>
      </c>
      <c r="E13" s="35">
        <v>55.4</v>
      </c>
      <c r="F13" s="36">
        <v>26</v>
      </c>
      <c r="G13" s="37">
        <v>28</v>
      </c>
      <c r="H13" s="37" t="s">
        <v>67</v>
      </c>
      <c r="I13" s="25">
        <f t="shared" si="0"/>
        <v>28</v>
      </c>
      <c r="J13" s="38">
        <v>38</v>
      </c>
      <c r="K13" s="37">
        <v>40</v>
      </c>
      <c r="L13" s="37" t="s">
        <v>68</v>
      </c>
      <c r="M13" s="26">
        <f t="shared" si="1"/>
        <v>40</v>
      </c>
      <c r="N13" s="27">
        <f t="shared" si="2"/>
        <v>68</v>
      </c>
      <c r="O13" s="94">
        <v>3</v>
      </c>
      <c r="P13" s="29">
        <f t="shared" si="3"/>
        <v>99.07725801788641</v>
      </c>
      <c r="Q13" s="40" t="s">
        <v>35</v>
      </c>
    </row>
    <row r="14" spans="1:17" s="20" customFormat="1" ht="15" customHeight="1" hidden="1">
      <c r="A14" s="31">
        <v>6</v>
      </c>
      <c r="B14" s="60" t="s">
        <v>69</v>
      </c>
      <c r="C14" s="61">
        <v>35798</v>
      </c>
      <c r="D14" s="62" t="s">
        <v>70</v>
      </c>
      <c r="E14" s="63">
        <v>58</v>
      </c>
      <c r="F14" s="64">
        <v>27</v>
      </c>
      <c r="G14" s="65" t="s">
        <v>67</v>
      </c>
      <c r="H14" s="65" t="s">
        <v>67</v>
      </c>
      <c r="I14" s="25">
        <f t="shared" si="0"/>
        <v>27</v>
      </c>
      <c r="J14" s="38">
        <v>35</v>
      </c>
      <c r="K14" s="37" t="s">
        <v>71</v>
      </c>
      <c r="L14" s="37" t="s">
        <v>71</v>
      </c>
      <c r="M14" s="26">
        <f t="shared" si="1"/>
        <v>35</v>
      </c>
      <c r="N14" s="27">
        <f t="shared" si="2"/>
        <v>62</v>
      </c>
      <c r="O14" s="94">
        <v>2</v>
      </c>
      <c r="P14" s="29">
        <f t="shared" si="3"/>
        <v>87.28835622771716</v>
      </c>
      <c r="Q14" s="66" t="s">
        <v>72</v>
      </c>
    </row>
    <row r="15" spans="1:17" s="20" customFormat="1" ht="15" customHeight="1" hidden="1">
      <c r="A15" s="31">
        <v>7</v>
      </c>
      <c r="B15" s="60" t="s">
        <v>73</v>
      </c>
      <c r="C15" s="85" t="s">
        <v>74</v>
      </c>
      <c r="D15" s="86" t="s">
        <v>75</v>
      </c>
      <c r="E15" s="63">
        <v>54.8</v>
      </c>
      <c r="F15" s="64" t="s">
        <v>76</v>
      </c>
      <c r="G15" s="65">
        <v>25</v>
      </c>
      <c r="H15" s="65" t="s">
        <v>77</v>
      </c>
      <c r="I15" s="25">
        <f t="shared" si="0"/>
        <v>25</v>
      </c>
      <c r="J15" s="38">
        <v>29</v>
      </c>
      <c r="K15" s="37" t="s">
        <v>63</v>
      </c>
      <c r="L15" s="37">
        <v>32</v>
      </c>
      <c r="M15" s="26">
        <f t="shared" si="1"/>
        <v>32</v>
      </c>
      <c r="N15" s="27">
        <f t="shared" si="2"/>
        <v>57</v>
      </c>
      <c r="O15" s="94">
        <v>1</v>
      </c>
      <c r="P15" s="29">
        <f t="shared" si="3"/>
        <v>83.74952191231363</v>
      </c>
      <c r="Q15" s="59" t="s">
        <v>78</v>
      </c>
    </row>
    <row r="16" spans="1:17" s="20" customFormat="1" ht="15" customHeight="1">
      <c r="A16" s="53"/>
      <c r="B16" s="16" t="s">
        <v>79</v>
      </c>
      <c r="C16" s="67"/>
      <c r="D16" s="68"/>
      <c r="E16" s="69"/>
      <c r="F16" s="64"/>
      <c r="G16" s="65"/>
      <c r="H16" s="70"/>
      <c r="I16" s="25"/>
      <c r="J16" s="71"/>
      <c r="K16" s="65"/>
      <c r="L16" s="65"/>
      <c r="M16" s="26"/>
      <c r="N16" s="27"/>
      <c r="O16" s="95"/>
      <c r="P16" s="93">
        <f aca="true" t="shared" si="4" ref="P16:P25">IF(ISERROR(N16*10^(0.794358141*(LOG10(E16/174.393))^2)),"",N16*10^(0.794358141*(LOG10(E16/174.393))^2))</f>
      </c>
      <c r="Q16" s="66"/>
    </row>
    <row r="17" spans="1:17" s="20" customFormat="1" ht="15" customHeight="1">
      <c r="A17" s="53">
        <v>1</v>
      </c>
      <c r="B17" s="72" t="s">
        <v>80</v>
      </c>
      <c r="C17" s="73" t="s">
        <v>81</v>
      </c>
      <c r="D17" s="74" t="s">
        <v>82</v>
      </c>
      <c r="E17" s="75">
        <v>62.5</v>
      </c>
      <c r="F17" s="76">
        <v>40</v>
      </c>
      <c r="G17" s="77" t="s">
        <v>68</v>
      </c>
      <c r="H17" s="37">
        <v>42</v>
      </c>
      <c r="I17" s="25">
        <f aca="true" t="shared" si="5" ref="I17:I25">MAX(F17:H17)</f>
        <v>42</v>
      </c>
      <c r="J17" s="38">
        <v>56</v>
      </c>
      <c r="K17" s="37" t="s">
        <v>83</v>
      </c>
      <c r="L17" s="37">
        <v>63</v>
      </c>
      <c r="M17" s="26">
        <f aca="true" t="shared" si="6" ref="M17:M25">MAX(J17:L17)</f>
        <v>63</v>
      </c>
      <c r="N17" s="27">
        <f aca="true" t="shared" si="7" ref="N17:N25">SUM(I17,M17)</f>
        <v>105</v>
      </c>
      <c r="O17" s="95">
        <v>6</v>
      </c>
      <c r="P17" s="93">
        <f t="shared" si="4"/>
        <v>150.9910676264119</v>
      </c>
      <c r="Q17" s="66" t="s">
        <v>84</v>
      </c>
    </row>
    <row r="18" spans="1:17" s="20" customFormat="1" ht="15" customHeight="1">
      <c r="A18" s="53">
        <v>2</v>
      </c>
      <c r="B18" s="32" t="s">
        <v>85</v>
      </c>
      <c r="C18" s="51">
        <v>36026</v>
      </c>
      <c r="D18" s="54" t="s">
        <v>86</v>
      </c>
      <c r="E18" s="50">
        <v>61.2</v>
      </c>
      <c r="F18" s="55">
        <v>40</v>
      </c>
      <c r="G18" s="56">
        <v>44</v>
      </c>
      <c r="H18" s="57" t="s">
        <v>87</v>
      </c>
      <c r="I18" s="25">
        <f t="shared" si="5"/>
        <v>44</v>
      </c>
      <c r="J18" s="38">
        <v>53</v>
      </c>
      <c r="K18" s="37">
        <v>58</v>
      </c>
      <c r="L18" s="37">
        <v>60</v>
      </c>
      <c r="M18" s="26">
        <f t="shared" si="6"/>
        <v>60</v>
      </c>
      <c r="N18" s="27">
        <f t="shared" si="7"/>
        <v>104</v>
      </c>
      <c r="O18" s="95">
        <v>5</v>
      </c>
      <c r="P18" s="93">
        <f t="shared" si="4"/>
        <v>151.8184756530422</v>
      </c>
      <c r="Q18" s="59" t="s">
        <v>88</v>
      </c>
    </row>
    <row r="19" spans="1:17" s="20" customFormat="1" ht="15" customHeight="1">
      <c r="A19" s="53">
        <v>3</v>
      </c>
      <c r="B19" s="32" t="s">
        <v>89</v>
      </c>
      <c r="C19" s="51" t="s">
        <v>90</v>
      </c>
      <c r="D19" s="68" t="s">
        <v>57</v>
      </c>
      <c r="E19" s="63">
        <v>61.8</v>
      </c>
      <c r="F19" s="55">
        <v>32</v>
      </c>
      <c r="G19" s="56">
        <v>35</v>
      </c>
      <c r="H19" s="46">
        <v>37</v>
      </c>
      <c r="I19" s="25">
        <f t="shared" si="5"/>
        <v>37</v>
      </c>
      <c r="J19" s="38">
        <v>40</v>
      </c>
      <c r="K19" s="37">
        <v>44</v>
      </c>
      <c r="L19" s="37">
        <v>46</v>
      </c>
      <c r="M19" s="26">
        <f t="shared" si="6"/>
        <v>46</v>
      </c>
      <c r="N19" s="27">
        <f t="shared" si="7"/>
        <v>83</v>
      </c>
      <c r="O19" s="95">
        <v>4</v>
      </c>
      <c r="P19" s="93">
        <f t="shared" si="4"/>
        <v>120.31570389544932</v>
      </c>
      <c r="Q19" s="59" t="s">
        <v>47</v>
      </c>
    </row>
    <row r="20" spans="1:17" s="20" customFormat="1" ht="15" customHeight="1">
      <c r="A20" s="53">
        <v>4</v>
      </c>
      <c r="B20" s="60" t="s">
        <v>91</v>
      </c>
      <c r="C20" s="67" t="s">
        <v>92</v>
      </c>
      <c r="D20" s="68" t="s">
        <v>70</v>
      </c>
      <c r="E20" s="63">
        <v>62.8</v>
      </c>
      <c r="F20" s="64">
        <v>25</v>
      </c>
      <c r="G20" s="65" t="s">
        <v>67</v>
      </c>
      <c r="H20" s="65" t="s">
        <v>67</v>
      </c>
      <c r="I20" s="25">
        <f t="shared" si="5"/>
        <v>25</v>
      </c>
      <c r="J20" s="38">
        <v>30</v>
      </c>
      <c r="K20" s="37">
        <v>33</v>
      </c>
      <c r="L20" s="37">
        <v>36</v>
      </c>
      <c r="M20" s="26">
        <f t="shared" si="6"/>
        <v>36</v>
      </c>
      <c r="N20" s="27">
        <f t="shared" si="7"/>
        <v>61</v>
      </c>
      <c r="O20" s="95">
        <v>3</v>
      </c>
      <c r="P20" s="93">
        <f t="shared" si="4"/>
        <v>87.42242141121123</v>
      </c>
      <c r="Q20" s="66" t="s">
        <v>93</v>
      </c>
    </row>
    <row r="21" spans="1:17" s="20" customFormat="1" ht="15" customHeight="1">
      <c r="A21" s="53">
        <v>5</v>
      </c>
      <c r="B21" s="32" t="s">
        <v>94</v>
      </c>
      <c r="C21" s="51">
        <v>36579</v>
      </c>
      <c r="D21" s="54" t="s">
        <v>33</v>
      </c>
      <c r="E21" s="50">
        <v>58.5</v>
      </c>
      <c r="F21" s="55">
        <v>25</v>
      </c>
      <c r="G21" s="56" t="s">
        <v>95</v>
      </c>
      <c r="H21" s="57" t="s">
        <v>95</v>
      </c>
      <c r="I21" s="25">
        <f t="shared" si="5"/>
        <v>25</v>
      </c>
      <c r="J21" s="38">
        <v>35</v>
      </c>
      <c r="K21" s="37" t="s">
        <v>96</v>
      </c>
      <c r="L21" s="37" t="s">
        <v>96</v>
      </c>
      <c r="M21" s="26">
        <f t="shared" si="6"/>
        <v>35</v>
      </c>
      <c r="N21" s="27">
        <f t="shared" si="7"/>
        <v>60</v>
      </c>
      <c r="O21" s="95">
        <v>2</v>
      </c>
      <c r="P21" s="93">
        <f t="shared" si="4"/>
        <v>90.55357411708793</v>
      </c>
      <c r="Q21" s="59" t="s">
        <v>35</v>
      </c>
    </row>
    <row r="22" spans="1:17" s="20" customFormat="1" ht="15" customHeight="1">
      <c r="A22" s="53">
        <v>6</v>
      </c>
      <c r="B22" s="78" t="s">
        <v>97</v>
      </c>
      <c r="C22" s="79" t="s">
        <v>98</v>
      </c>
      <c r="D22" s="74" t="s">
        <v>70</v>
      </c>
      <c r="E22" s="80">
        <v>59.45</v>
      </c>
      <c r="F22" s="76">
        <v>20</v>
      </c>
      <c r="G22" s="77">
        <v>23</v>
      </c>
      <c r="H22" s="37" t="s">
        <v>95</v>
      </c>
      <c r="I22" s="25">
        <f t="shared" si="5"/>
        <v>23</v>
      </c>
      <c r="J22" s="38">
        <v>30</v>
      </c>
      <c r="K22" s="37">
        <v>35</v>
      </c>
      <c r="L22" s="37">
        <v>37</v>
      </c>
      <c r="M22" s="26">
        <f t="shared" si="6"/>
        <v>37</v>
      </c>
      <c r="N22" s="27">
        <f t="shared" si="7"/>
        <v>60</v>
      </c>
      <c r="O22" s="95">
        <v>1</v>
      </c>
      <c r="P22" s="93">
        <f t="shared" si="4"/>
        <v>89.46887667296896</v>
      </c>
      <c r="Q22" s="66" t="s">
        <v>93</v>
      </c>
    </row>
    <row r="23" spans="1:17" s="20" customFormat="1" ht="15" customHeight="1" hidden="1">
      <c r="A23" s="53"/>
      <c r="B23" s="60"/>
      <c r="C23" s="67"/>
      <c r="D23" s="68"/>
      <c r="E23" s="63"/>
      <c r="F23" s="64"/>
      <c r="G23" s="65"/>
      <c r="H23" s="65"/>
      <c r="I23" s="25">
        <f t="shared" si="5"/>
        <v>0</v>
      </c>
      <c r="J23" s="65"/>
      <c r="K23" s="65"/>
      <c r="L23" s="65"/>
      <c r="M23" s="26">
        <f t="shared" si="6"/>
        <v>0</v>
      </c>
      <c r="N23" s="27">
        <f t="shared" si="7"/>
        <v>0</v>
      </c>
      <c r="O23" s="58"/>
      <c r="P23" s="93">
        <f t="shared" si="4"/>
      </c>
      <c r="Q23" s="89"/>
    </row>
    <row r="24" spans="1:17" s="20" customFormat="1" ht="15" customHeight="1" hidden="1">
      <c r="A24" s="53"/>
      <c r="B24" s="60"/>
      <c r="C24" s="67"/>
      <c r="D24" s="68"/>
      <c r="E24" s="63"/>
      <c r="F24" s="64"/>
      <c r="G24" s="65"/>
      <c r="H24" s="65"/>
      <c r="I24" s="25">
        <f t="shared" si="5"/>
        <v>0</v>
      </c>
      <c r="J24" s="65"/>
      <c r="K24" s="65"/>
      <c r="L24" s="65"/>
      <c r="M24" s="26">
        <f t="shared" si="6"/>
        <v>0</v>
      </c>
      <c r="N24" s="27">
        <f t="shared" si="7"/>
        <v>0</v>
      </c>
      <c r="O24" s="58"/>
      <c r="P24" s="93">
        <f t="shared" si="4"/>
      </c>
      <c r="Q24" s="66"/>
    </row>
    <row r="25" spans="1:17" s="20" customFormat="1" ht="15" customHeight="1" hidden="1">
      <c r="A25" s="53"/>
      <c r="B25" s="60"/>
      <c r="C25" s="67"/>
      <c r="D25" s="68"/>
      <c r="E25" s="63"/>
      <c r="F25" s="64"/>
      <c r="G25" s="65"/>
      <c r="H25" s="65"/>
      <c r="I25" s="25">
        <f t="shared" si="5"/>
        <v>0</v>
      </c>
      <c r="J25" s="65"/>
      <c r="K25" s="65"/>
      <c r="L25" s="65"/>
      <c r="M25" s="26">
        <f t="shared" si="6"/>
        <v>0</v>
      </c>
      <c r="N25" s="27">
        <f t="shared" si="7"/>
        <v>0</v>
      </c>
      <c r="O25" s="58"/>
      <c r="P25" s="93">
        <f t="shared" si="4"/>
      </c>
      <c r="Q25" s="66"/>
    </row>
    <row r="26" ht="15" customHeight="1">
      <c r="A26" s="90"/>
    </row>
    <row r="27" spans="1:19" s="2" customFormat="1" ht="15" customHeight="1">
      <c r="A27" s="1"/>
      <c r="B27" s="366" t="s">
        <v>48</v>
      </c>
      <c r="C27" s="366"/>
      <c r="F27" s="1"/>
      <c r="G27" s="1"/>
      <c r="H27" s="366" t="s">
        <v>49</v>
      </c>
      <c r="I27" s="366"/>
      <c r="J27" s="366"/>
      <c r="K27" s="366"/>
      <c r="L27" s="366"/>
      <c r="M27" s="366"/>
      <c r="N27" s="366"/>
      <c r="O27" s="1"/>
      <c r="P27" s="1"/>
      <c r="Q27" s="1"/>
      <c r="R27"/>
      <c r="S27"/>
    </row>
    <row r="28" spans="2:8" ht="12.75">
      <c r="B28" s="96" t="s">
        <v>50</v>
      </c>
      <c r="H28" s="97" t="s">
        <v>51</v>
      </c>
    </row>
    <row r="30" spans="1:19" s="2" customFormat="1" ht="12.75">
      <c r="A30" s="1"/>
      <c r="B30" s="91"/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/>
      <c r="S30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27:C27"/>
    <mergeCell ref="H27:N27"/>
    <mergeCell ref="E6:E7"/>
    <mergeCell ref="F6:I6"/>
    <mergeCell ref="J6:M6"/>
    <mergeCell ref="N6:N7"/>
  </mergeCells>
  <conditionalFormatting sqref="F9:H25 J9:L25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S38"/>
  <sheetViews>
    <sheetView zoomScale="94" zoomScaleNormal="94" zoomScalePageLayoutView="0" workbookViewId="0" topLeftCell="A1">
      <selection activeCell="P5" sqref="P5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4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100" t="s">
        <v>99</v>
      </c>
      <c r="Q4" s="9"/>
    </row>
    <row r="5" spans="1:19" ht="19.5" customHeight="1">
      <c r="A5" s="375" t="s">
        <v>5</v>
      </c>
      <c r="B5" s="375"/>
      <c r="C5" s="375"/>
      <c r="D5" s="10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63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63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 hidden="1">
      <c r="A8" s="18"/>
      <c r="B8" s="16" t="s">
        <v>100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 hidden="1">
      <c r="A9" s="31">
        <v>1</v>
      </c>
      <c r="B9" s="32" t="s">
        <v>101</v>
      </c>
      <c r="C9" s="41" t="s">
        <v>102</v>
      </c>
      <c r="D9" s="42" t="s">
        <v>27</v>
      </c>
      <c r="E9" s="43">
        <v>66.4</v>
      </c>
      <c r="F9" s="44">
        <v>60</v>
      </c>
      <c r="G9" s="45">
        <v>62</v>
      </c>
      <c r="H9" s="46" t="s">
        <v>103</v>
      </c>
      <c r="I9" s="25">
        <f aca="true" t="shared" si="0" ref="I9:I15">MAX(F9:H9)</f>
        <v>62</v>
      </c>
      <c r="J9" s="47">
        <v>80</v>
      </c>
      <c r="K9" s="45">
        <v>82</v>
      </c>
      <c r="L9" s="45" t="s">
        <v>104</v>
      </c>
      <c r="M9" s="26">
        <f aca="true" t="shared" si="1" ref="M9:M15">MAX(J9:L9)</f>
        <v>82</v>
      </c>
      <c r="N9" s="27">
        <f aca="true" t="shared" si="2" ref="N9:N15">SUM(I9,M9)</f>
        <v>144</v>
      </c>
      <c r="O9" s="94">
        <v>4</v>
      </c>
      <c r="P9" s="29">
        <f aca="true" t="shared" si="3" ref="P9:P14">IF(ISERROR(N9*10^(0.794358141*(LOG10(E9/174.393))^2)),"",N9*10^(0.794358141*(LOG10(E9/174.393))^2))</f>
        <v>198.6374779317357</v>
      </c>
      <c r="Q9" s="40" t="s">
        <v>29</v>
      </c>
    </row>
    <row r="10" spans="1:17" s="20" customFormat="1" ht="15" customHeight="1" hidden="1">
      <c r="A10" s="31">
        <v>2</v>
      </c>
      <c r="B10" s="32" t="s">
        <v>105</v>
      </c>
      <c r="C10" s="41" t="s">
        <v>106</v>
      </c>
      <c r="D10" s="42" t="s">
        <v>45</v>
      </c>
      <c r="E10" s="50">
        <v>64.6</v>
      </c>
      <c r="F10" s="44">
        <v>51</v>
      </c>
      <c r="G10" s="45">
        <v>55</v>
      </c>
      <c r="H10" s="45">
        <v>58</v>
      </c>
      <c r="I10" s="25">
        <f t="shared" si="0"/>
        <v>58</v>
      </c>
      <c r="J10" s="47">
        <v>65</v>
      </c>
      <c r="K10" s="45">
        <v>70</v>
      </c>
      <c r="L10" s="45">
        <v>73</v>
      </c>
      <c r="M10" s="26">
        <f t="shared" si="1"/>
        <v>73</v>
      </c>
      <c r="N10" s="27">
        <f t="shared" si="2"/>
        <v>131</v>
      </c>
      <c r="O10" s="94">
        <v>3</v>
      </c>
      <c r="P10" s="29">
        <f t="shared" si="3"/>
        <v>184.09210920005245</v>
      </c>
      <c r="Q10" s="40" t="s">
        <v>47</v>
      </c>
    </row>
    <row r="11" spans="1:17" s="20" customFormat="1" ht="15" customHeight="1" hidden="1">
      <c r="A11" s="31">
        <v>3</v>
      </c>
      <c r="B11" s="32" t="s">
        <v>107</v>
      </c>
      <c r="C11" s="41" t="s">
        <v>108</v>
      </c>
      <c r="D11" s="42" t="s">
        <v>70</v>
      </c>
      <c r="E11" s="43"/>
      <c r="F11" s="44"/>
      <c r="G11" s="45"/>
      <c r="H11" s="46"/>
      <c r="I11" s="25">
        <f t="shared" si="0"/>
        <v>0</v>
      </c>
      <c r="J11" s="47"/>
      <c r="K11" s="45"/>
      <c r="L11" s="45"/>
      <c r="M11" s="26">
        <f t="shared" si="1"/>
        <v>0</v>
      </c>
      <c r="N11" s="27">
        <f t="shared" si="2"/>
        <v>0</v>
      </c>
      <c r="O11" s="94"/>
      <c r="P11" s="29">
        <f t="shared" si="3"/>
      </c>
      <c r="Q11" s="40" t="s">
        <v>72</v>
      </c>
    </row>
    <row r="12" spans="1:17" s="20" customFormat="1" ht="15" customHeight="1" hidden="1">
      <c r="A12" s="31">
        <v>4</v>
      </c>
      <c r="B12" s="48" t="s">
        <v>109</v>
      </c>
      <c r="C12" s="41" t="s">
        <v>110</v>
      </c>
      <c r="D12" s="42" t="s">
        <v>3</v>
      </c>
      <c r="E12" s="50"/>
      <c r="F12" s="44"/>
      <c r="G12" s="45"/>
      <c r="H12" s="45"/>
      <c r="I12" s="25">
        <f t="shared" si="0"/>
        <v>0</v>
      </c>
      <c r="J12" s="47"/>
      <c r="K12" s="45"/>
      <c r="L12" s="45"/>
      <c r="M12" s="26">
        <f t="shared" si="1"/>
        <v>0</v>
      </c>
      <c r="N12" s="27">
        <f t="shared" si="2"/>
        <v>0</v>
      </c>
      <c r="O12" s="94"/>
      <c r="P12" s="29">
        <f t="shared" si="3"/>
      </c>
      <c r="Q12" s="40" t="s">
        <v>111</v>
      </c>
    </row>
    <row r="13" spans="1:17" s="20" customFormat="1" ht="15" customHeight="1" hidden="1">
      <c r="A13" s="31">
        <v>5</v>
      </c>
      <c r="B13" s="32" t="s">
        <v>112</v>
      </c>
      <c r="C13" s="51" t="s">
        <v>113</v>
      </c>
      <c r="D13" s="52" t="s">
        <v>3</v>
      </c>
      <c r="E13" s="43"/>
      <c r="F13" s="44"/>
      <c r="G13" s="45"/>
      <c r="H13" s="46"/>
      <c r="I13" s="25">
        <f t="shared" si="0"/>
        <v>0</v>
      </c>
      <c r="J13" s="47"/>
      <c r="K13" s="45"/>
      <c r="L13" s="45"/>
      <c r="M13" s="26">
        <f t="shared" si="1"/>
        <v>0</v>
      </c>
      <c r="N13" s="27">
        <f t="shared" si="2"/>
        <v>0</v>
      </c>
      <c r="O13" s="94"/>
      <c r="P13" s="29">
        <f t="shared" si="3"/>
      </c>
      <c r="Q13" s="40" t="s">
        <v>111</v>
      </c>
    </row>
    <row r="14" spans="1:17" s="20" customFormat="1" ht="15" customHeight="1" hidden="1">
      <c r="A14" s="31">
        <v>3</v>
      </c>
      <c r="B14" s="32" t="s">
        <v>114</v>
      </c>
      <c r="C14" s="51" t="s">
        <v>115</v>
      </c>
      <c r="D14" s="98" t="s">
        <v>45</v>
      </c>
      <c r="E14" s="50">
        <v>67.6</v>
      </c>
      <c r="F14" s="55">
        <v>22</v>
      </c>
      <c r="G14" s="56">
        <v>26</v>
      </c>
      <c r="H14" s="57">
        <v>30</v>
      </c>
      <c r="I14" s="25">
        <f t="shared" si="0"/>
        <v>30</v>
      </c>
      <c r="J14" s="47">
        <v>34</v>
      </c>
      <c r="K14" s="45">
        <v>38</v>
      </c>
      <c r="L14" s="45" t="s">
        <v>39</v>
      </c>
      <c r="M14" s="26">
        <f t="shared" si="1"/>
        <v>38</v>
      </c>
      <c r="N14" s="27">
        <f t="shared" si="2"/>
        <v>68</v>
      </c>
      <c r="O14" s="95">
        <v>2</v>
      </c>
      <c r="P14" s="93">
        <f t="shared" si="3"/>
        <v>92.69860702606078</v>
      </c>
      <c r="Q14" s="59" t="s">
        <v>47</v>
      </c>
    </row>
    <row r="15" spans="1:17" s="20" customFormat="1" ht="15" customHeight="1" hidden="1">
      <c r="A15" s="53">
        <v>4</v>
      </c>
      <c r="B15" s="32" t="s">
        <v>116</v>
      </c>
      <c r="C15" s="102" t="s">
        <v>117</v>
      </c>
      <c r="D15" s="103" t="s">
        <v>33</v>
      </c>
      <c r="E15" s="35">
        <v>65.7</v>
      </c>
      <c r="F15" s="36" t="s">
        <v>76</v>
      </c>
      <c r="G15" s="37">
        <v>27</v>
      </c>
      <c r="H15" s="37" t="s">
        <v>118</v>
      </c>
      <c r="I15" s="25">
        <f t="shared" si="0"/>
        <v>27</v>
      </c>
      <c r="J15" s="38">
        <v>35</v>
      </c>
      <c r="K15" s="37">
        <v>38</v>
      </c>
      <c r="L15" s="37" t="s">
        <v>119</v>
      </c>
      <c r="M15" s="26">
        <f t="shared" si="1"/>
        <v>38</v>
      </c>
      <c r="N15" s="27">
        <f t="shared" si="2"/>
        <v>65</v>
      </c>
      <c r="O15" s="94">
        <v>1</v>
      </c>
      <c r="P15" s="29">
        <f>IF(ISERROR(N15*10^(0.89726074*(LOG10(E15/148.026))^2)),"",N15*10^(0.89726074*(LOG10(E15/148.026))^2))</f>
        <v>84.05743588216973</v>
      </c>
      <c r="Q15" s="40" t="s">
        <v>35</v>
      </c>
    </row>
    <row r="16" spans="1:17" s="20" customFormat="1" ht="15" customHeight="1" hidden="1">
      <c r="A16" s="53"/>
      <c r="B16" s="32"/>
      <c r="C16" s="104"/>
      <c r="D16" s="98"/>
      <c r="E16" s="50"/>
      <c r="F16" s="55"/>
      <c r="G16" s="56"/>
      <c r="H16" s="57"/>
      <c r="I16" s="25"/>
      <c r="J16" s="47"/>
      <c r="K16" s="45"/>
      <c r="L16" s="45"/>
      <c r="M16" s="26"/>
      <c r="N16" s="27"/>
      <c r="O16" s="95"/>
      <c r="P16" s="93"/>
      <c r="Q16" s="59"/>
    </row>
    <row r="17" spans="1:17" s="20" customFormat="1" ht="15" customHeight="1" hidden="1">
      <c r="A17" s="53"/>
      <c r="B17" s="60"/>
      <c r="C17" s="61"/>
      <c r="D17" s="62"/>
      <c r="E17" s="63"/>
      <c r="F17" s="64"/>
      <c r="G17" s="65"/>
      <c r="H17" s="65"/>
      <c r="I17" s="25"/>
      <c r="J17" s="64"/>
      <c r="K17" s="65"/>
      <c r="L17" s="65"/>
      <c r="M17" s="26"/>
      <c r="N17" s="27"/>
      <c r="O17" s="95"/>
      <c r="P17" s="93">
        <f aca="true" t="shared" si="4" ref="P17:P22">IF(ISERROR(N17*10^(0.794358141*(LOG10(E17/174.393))^2)),"",N17*10^(0.794358141*(LOG10(E17/174.393))^2))</f>
      </c>
      <c r="Q17" s="66"/>
    </row>
    <row r="18" spans="1:17" s="20" customFormat="1" ht="15" customHeight="1">
      <c r="A18" s="53"/>
      <c r="B18" s="16" t="s">
        <v>120</v>
      </c>
      <c r="C18" s="67"/>
      <c r="D18" s="68"/>
      <c r="E18" s="69"/>
      <c r="F18" s="64"/>
      <c r="G18" s="65"/>
      <c r="H18" s="70"/>
      <c r="I18" s="25"/>
      <c r="J18" s="71"/>
      <c r="K18" s="65"/>
      <c r="L18" s="65"/>
      <c r="M18" s="26"/>
      <c r="N18" s="27"/>
      <c r="O18" s="95"/>
      <c r="P18" s="93">
        <f t="shared" si="4"/>
      </c>
      <c r="Q18" s="66"/>
    </row>
    <row r="19" spans="1:17" s="20" customFormat="1" ht="15" customHeight="1">
      <c r="A19" s="53">
        <v>1</v>
      </c>
      <c r="B19" s="82" t="s">
        <v>121</v>
      </c>
      <c r="C19" s="79" t="s">
        <v>122</v>
      </c>
      <c r="D19" s="68" t="s">
        <v>45</v>
      </c>
      <c r="E19" s="63">
        <v>74.3</v>
      </c>
      <c r="F19" s="64">
        <v>65</v>
      </c>
      <c r="G19" s="65">
        <v>71</v>
      </c>
      <c r="H19" s="65">
        <v>76</v>
      </c>
      <c r="I19" s="25">
        <f>MAX(F19:H19)</f>
        <v>76</v>
      </c>
      <c r="J19" s="71">
        <v>80</v>
      </c>
      <c r="K19" s="65">
        <v>86</v>
      </c>
      <c r="L19" s="65">
        <v>88</v>
      </c>
      <c r="M19" s="26">
        <f>MAX(J19:L19)</f>
        <v>88</v>
      </c>
      <c r="N19" s="27">
        <f>SUM(I19,M19)</f>
        <v>164</v>
      </c>
      <c r="O19" s="95">
        <v>3</v>
      </c>
      <c r="P19" s="93">
        <f t="shared" si="4"/>
        <v>210.81876895482594</v>
      </c>
      <c r="Q19" s="83" t="s">
        <v>47</v>
      </c>
    </row>
    <row r="20" spans="1:17" s="20" customFormat="1" ht="15" customHeight="1">
      <c r="A20" s="53">
        <v>2</v>
      </c>
      <c r="B20" s="72" t="s">
        <v>123</v>
      </c>
      <c r="C20" s="73" t="s">
        <v>124</v>
      </c>
      <c r="D20" s="54" t="s">
        <v>27</v>
      </c>
      <c r="E20" s="75">
        <v>70</v>
      </c>
      <c r="F20" s="76">
        <v>57</v>
      </c>
      <c r="G20" s="77">
        <v>60</v>
      </c>
      <c r="H20" s="37" t="s">
        <v>125</v>
      </c>
      <c r="I20" s="25">
        <f>MAX(F20:H20)</f>
        <v>60</v>
      </c>
      <c r="J20" s="37">
        <v>67</v>
      </c>
      <c r="K20" s="37">
        <v>70</v>
      </c>
      <c r="L20" s="37">
        <v>72</v>
      </c>
      <c r="M20" s="26">
        <f>MAX(J20:L20)</f>
        <v>72</v>
      </c>
      <c r="N20" s="27">
        <f>SUM(I20,M20)</f>
        <v>132</v>
      </c>
      <c r="O20" s="95">
        <v>2</v>
      </c>
      <c r="P20" s="93">
        <f t="shared" si="4"/>
        <v>175.95973782446973</v>
      </c>
      <c r="Q20" s="66" t="s">
        <v>29</v>
      </c>
    </row>
    <row r="21" spans="1:17" s="20" customFormat="1" ht="15" customHeight="1">
      <c r="A21" s="53">
        <v>3</v>
      </c>
      <c r="B21" s="78" t="s">
        <v>126</v>
      </c>
      <c r="C21" s="79" t="s">
        <v>127</v>
      </c>
      <c r="D21" s="54" t="s">
        <v>70</v>
      </c>
      <c r="E21" s="80">
        <v>74.7</v>
      </c>
      <c r="F21" s="76">
        <v>25</v>
      </c>
      <c r="G21" s="77">
        <v>27</v>
      </c>
      <c r="H21" s="37">
        <v>29</v>
      </c>
      <c r="I21" s="25">
        <f>MAX(F21:H21)</f>
        <v>29</v>
      </c>
      <c r="J21" s="37">
        <v>31</v>
      </c>
      <c r="K21" s="37" t="s">
        <v>128</v>
      </c>
      <c r="L21" s="37" t="s">
        <v>128</v>
      </c>
      <c r="M21" s="26">
        <f>MAX(J21:L21)</f>
        <v>31</v>
      </c>
      <c r="N21" s="27">
        <f>SUM(I21,M21)</f>
        <v>60</v>
      </c>
      <c r="O21" s="95">
        <v>1</v>
      </c>
      <c r="P21" s="93">
        <f t="shared" si="4"/>
        <v>76.88618455509013</v>
      </c>
      <c r="Q21" s="66" t="s">
        <v>93</v>
      </c>
    </row>
    <row r="22" spans="1:17" s="20" customFormat="1" ht="15" customHeight="1" hidden="1">
      <c r="A22" s="53">
        <v>4</v>
      </c>
      <c r="B22" s="84" t="s">
        <v>129</v>
      </c>
      <c r="C22" s="85" t="s">
        <v>130</v>
      </c>
      <c r="D22" s="86" t="s">
        <v>45</v>
      </c>
      <c r="E22" s="63"/>
      <c r="F22" s="64"/>
      <c r="G22" s="65"/>
      <c r="H22" s="65"/>
      <c r="I22" s="25">
        <f>MAX(F22:H22)</f>
        <v>0</v>
      </c>
      <c r="J22" s="71"/>
      <c r="K22" s="65"/>
      <c r="L22" s="65"/>
      <c r="M22" s="26">
        <f>MAX(J22:L22)</f>
        <v>0</v>
      </c>
      <c r="N22" s="27">
        <f>SUM(I22,M22)</f>
        <v>0</v>
      </c>
      <c r="O22" s="95"/>
      <c r="P22" s="93">
        <f t="shared" si="4"/>
      </c>
      <c r="Q22" s="59" t="s">
        <v>47</v>
      </c>
    </row>
    <row r="23" spans="1:17" s="20" customFormat="1" ht="15" customHeight="1" hidden="1">
      <c r="A23" s="53"/>
      <c r="B23" s="84"/>
      <c r="C23" s="85"/>
      <c r="D23" s="86"/>
      <c r="E23" s="63"/>
      <c r="F23" s="64"/>
      <c r="G23" s="65"/>
      <c r="H23" s="65"/>
      <c r="I23" s="25"/>
      <c r="J23" s="71"/>
      <c r="K23" s="65"/>
      <c r="L23" s="65"/>
      <c r="M23" s="26"/>
      <c r="N23" s="27"/>
      <c r="O23" s="95"/>
      <c r="P23" s="93"/>
      <c r="Q23" s="59"/>
    </row>
    <row r="24" spans="1:17" s="20" customFormat="1" ht="15" customHeight="1" hidden="1">
      <c r="A24" s="53"/>
      <c r="B24" s="60"/>
      <c r="C24" s="67"/>
      <c r="D24" s="68"/>
      <c r="E24" s="63"/>
      <c r="F24" s="64"/>
      <c r="G24" s="65"/>
      <c r="H24" s="65"/>
      <c r="I24" s="25"/>
      <c r="J24" s="71"/>
      <c r="K24" s="65"/>
      <c r="L24" s="65"/>
      <c r="M24" s="26"/>
      <c r="N24" s="27"/>
      <c r="O24" s="95"/>
      <c r="P24" s="93">
        <f aca="true" t="shared" si="5" ref="P24:P31">IF(ISERROR(N24*10^(0.794358141*(LOG10(E24/174.393))^2)),"",N24*10^(0.794358141*(LOG10(E24/174.393))^2))</f>
      </c>
      <c r="Q24" s="66"/>
    </row>
    <row r="25" spans="1:17" s="20" customFormat="1" ht="15" customHeight="1">
      <c r="A25" s="53"/>
      <c r="B25" s="16" t="s">
        <v>131</v>
      </c>
      <c r="C25" s="67"/>
      <c r="D25" s="68"/>
      <c r="E25" s="63"/>
      <c r="F25" s="64"/>
      <c r="G25" s="65"/>
      <c r="H25" s="65"/>
      <c r="I25" s="25"/>
      <c r="J25" s="71"/>
      <c r="K25" s="65"/>
      <c r="L25" s="65"/>
      <c r="M25" s="26"/>
      <c r="N25" s="27"/>
      <c r="O25" s="95"/>
      <c r="P25" s="93">
        <f t="shared" si="5"/>
      </c>
      <c r="Q25" s="66"/>
    </row>
    <row r="26" spans="1:17" s="20" customFormat="1" ht="15" customHeight="1">
      <c r="A26" s="53">
        <v>1</v>
      </c>
      <c r="B26" s="32" t="s">
        <v>132</v>
      </c>
      <c r="C26" s="51" t="s">
        <v>133</v>
      </c>
      <c r="D26" s="54" t="s">
        <v>3</v>
      </c>
      <c r="E26" s="50">
        <v>76.5</v>
      </c>
      <c r="F26" s="55">
        <v>63</v>
      </c>
      <c r="G26" s="56" t="s">
        <v>134</v>
      </c>
      <c r="H26" s="57" t="s">
        <v>135</v>
      </c>
      <c r="I26" s="25">
        <f aca="true" t="shared" si="6" ref="I26:I31">MAX(F26:H26)</f>
        <v>63</v>
      </c>
      <c r="J26" s="47">
        <v>68</v>
      </c>
      <c r="K26" s="45">
        <v>72</v>
      </c>
      <c r="L26" s="45">
        <v>75</v>
      </c>
      <c r="M26" s="26">
        <f aca="true" t="shared" si="7" ref="M26:M31">MAX(J26:L26)</f>
        <v>75</v>
      </c>
      <c r="N26" s="27">
        <f aca="true" t="shared" si="8" ref="N26:N31">SUM(I26,M26)</f>
        <v>138</v>
      </c>
      <c r="O26" s="95">
        <v>6</v>
      </c>
      <c r="P26" s="93">
        <f t="shared" si="5"/>
        <v>174.4262809102647</v>
      </c>
      <c r="Q26" s="59" t="s">
        <v>111</v>
      </c>
    </row>
    <row r="27" spans="1:17" s="20" customFormat="1" ht="15" customHeight="1">
      <c r="A27" s="53">
        <v>2</v>
      </c>
      <c r="B27" s="60" t="s">
        <v>136</v>
      </c>
      <c r="C27" s="67" t="s">
        <v>137</v>
      </c>
      <c r="D27" s="68" t="s">
        <v>27</v>
      </c>
      <c r="E27" s="63">
        <v>76.1</v>
      </c>
      <c r="F27" s="64">
        <v>50</v>
      </c>
      <c r="G27" s="65">
        <v>52</v>
      </c>
      <c r="H27" s="65">
        <v>57</v>
      </c>
      <c r="I27" s="25">
        <f t="shared" si="6"/>
        <v>57</v>
      </c>
      <c r="J27" s="71">
        <v>68</v>
      </c>
      <c r="K27" s="65" t="s">
        <v>138</v>
      </c>
      <c r="L27" s="65" t="s">
        <v>128</v>
      </c>
      <c r="M27" s="26">
        <f t="shared" si="7"/>
        <v>68</v>
      </c>
      <c r="N27" s="27">
        <f t="shared" si="8"/>
        <v>125</v>
      </c>
      <c r="O27" s="95">
        <v>5</v>
      </c>
      <c r="P27" s="93">
        <f t="shared" si="5"/>
        <v>158.46794565357635</v>
      </c>
      <c r="Q27" s="66" t="s">
        <v>139</v>
      </c>
    </row>
    <row r="28" spans="1:17" s="20" customFormat="1" ht="15" customHeight="1">
      <c r="A28" s="53">
        <v>3</v>
      </c>
      <c r="B28" s="60" t="s">
        <v>140</v>
      </c>
      <c r="C28" s="67" t="s">
        <v>122</v>
      </c>
      <c r="D28" s="68" t="s">
        <v>3</v>
      </c>
      <c r="E28" s="63">
        <v>88.4</v>
      </c>
      <c r="F28" s="64">
        <v>40</v>
      </c>
      <c r="G28" s="65">
        <v>42</v>
      </c>
      <c r="H28" s="65">
        <v>44</v>
      </c>
      <c r="I28" s="25">
        <f t="shared" si="6"/>
        <v>44</v>
      </c>
      <c r="J28" s="65">
        <v>52</v>
      </c>
      <c r="K28" s="65" t="s">
        <v>141</v>
      </c>
      <c r="L28" s="65" t="s">
        <v>141</v>
      </c>
      <c r="M28" s="26">
        <f t="shared" si="7"/>
        <v>52</v>
      </c>
      <c r="N28" s="27">
        <f t="shared" si="8"/>
        <v>96</v>
      </c>
      <c r="O28" s="95">
        <v>4</v>
      </c>
      <c r="P28" s="93">
        <f t="shared" si="5"/>
        <v>112.5735187652255</v>
      </c>
      <c r="Q28" s="66" t="s">
        <v>111</v>
      </c>
    </row>
    <row r="29" spans="1:17" s="20" customFormat="1" ht="15" customHeight="1">
      <c r="A29" s="53">
        <v>4</v>
      </c>
      <c r="B29" s="32" t="s">
        <v>142</v>
      </c>
      <c r="C29" s="51" t="s">
        <v>143</v>
      </c>
      <c r="D29" s="54" t="s">
        <v>70</v>
      </c>
      <c r="E29" s="50">
        <v>92.3</v>
      </c>
      <c r="F29" s="55">
        <v>30</v>
      </c>
      <c r="G29" s="56">
        <v>35</v>
      </c>
      <c r="H29" s="57">
        <v>39</v>
      </c>
      <c r="I29" s="25">
        <f t="shared" si="6"/>
        <v>39</v>
      </c>
      <c r="J29" s="45">
        <v>40</v>
      </c>
      <c r="K29" s="45">
        <v>45</v>
      </c>
      <c r="L29" s="45">
        <v>50</v>
      </c>
      <c r="M29" s="26">
        <f t="shared" si="7"/>
        <v>50</v>
      </c>
      <c r="N29" s="27">
        <f t="shared" si="8"/>
        <v>89</v>
      </c>
      <c r="O29" s="95">
        <v>3</v>
      </c>
      <c r="P29" s="93">
        <f t="shared" si="5"/>
        <v>102.33982141569503</v>
      </c>
      <c r="Q29" s="105" t="s">
        <v>72</v>
      </c>
    </row>
    <row r="30" spans="1:17" s="20" customFormat="1" ht="15" customHeight="1">
      <c r="A30" s="53">
        <v>5</v>
      </c>
      <c r="B30" s="60" t="s">
        <v>144</v>
      </c>
      <c r="C30" s="67" t="s">
        <v>145</v>
      </c>
      <c r="D30" s="68" t="s">
        <v>57</v>
      </c>
      <c r="E30" s="63">
        <v>87.7</v>
      </c>
      <c r="F30" s="64">
        <v>30</v>
      </c>
      <c r="G30" s="65">
        <v>34</v>
      </c>
      <c r="H30" s="65" t="s">
        <v>71</v>
      </c>
      <c r="I30" s="25">
        <f t="shared" si="6"/>
        <v>34</v>
      </c>
      <c r="J30" s="65">
        <v>40</v>
      </c>
      <c r="K30" s="65">
        <v>45</v>
      </c>
      <c r="L30" s="65">
        <v>50</v>
      </c>
      <c r="M30" s="26">
        <f t="shared" si="7"/>
        <v>50</v>
      </c>
      <c r="N30" s="27">
        <f t="shared" si="8"/>
        <v>84</v>
      </c>
      <c r="O30" s="95">
        <v>2</v>
      </c>
      <c r="P30" s="93">
        <f t="shared" si="5"/>
        <v>98.87178004494983</v>
      </c>
      <c r="Q30" s="66" t="s">
        <v>47</v>
      </c>
    </row>
    <row r="31" spans="1:17" s="20" customFormat="1" ht="15" customHeight="1">
      <c r="A31" s="53">
        <v>6</v>
      </c>
      <c r="B31" s="32" t="s">
        <v>146</v>
      </c>
      <c r="C31" s="51" t="s">
        <v>147</v>
      </c>
      <c r="D31" s="54" t="s">
        <v>70</v>
      </c>
      <c r="E31" s="63">
        <v>83.9</v>
      </c>
      <c r="F31" s="55">
        <v>25</v>
      </c>
      <c r="G31" s="56">
        <v>28</v>
      </c>
      <c r="H31" s="46">
        <v>30</v>
      </c>
      <c r="I31" s="25">
        <f t="shared" si="6"/>
        <v>30</v>
      </c>
      <c r="J31" s="45">
        <v>30</v>
      </c>
      <c r="K31" s="45">
        <v>34</v>
      </c>
      <c r="L31" s="45" t="s">
        <v>71</v>
      </c>
      <c r="M31" s="26">
        <f t="shared" si="7"/>
        <v>34</v>
      </c>
      <c r="N31" s="27">
        <f t="shared" si="8"/>
        <v>64</v>
      </c>
      <c r="O31" s="95">
        <v>1</v>
      </c>
      <c r="P31" s="93">
        <f t="shared" si="5"/>
        <v>76.98232435699704</v>
      </c>
      <c r="Q31" s="59" t="s">
        <v>93</v>
      </c>
    </row>
    <row r="32" spans="1:17" s="20" customFormat="1" ht="15" customHeight="1" hidden="1">
      <c r="A32" s="53"/>
      <c r="B32" s="60"/>
      <c r="C32" s="67"/>
      <c r="D32" s="68"/>
      <c r="E32" s="63"/>
      <c r="F32" s="64"/>
      <c r="G32" s="65"/>
      <c r="H32" s="65"/>
      <c r="I32" s="25"/>
      <c r="J32" s="65"/>
      <c r="K32" s="65"/>
      <c r="L32" s="65"/>
      <c r="M32" s="26"/>
      <c r="N32" s="27"/>
      <c r="O32" s="58"/>
      <c r="P32" s="93"/>
      <c r="Q32" s="66"/>
    </row>
    <row r="33" spans="1:17" s="20" customFormat="1" ht="15" customHeight="1" hidden="1">
      <c r="A33" s="53"/>
      <c r="B33" s="60"/>
      <c r="C33" s="67"/>
      <c r="D33" s="68"/>
      <c r="E33" s="63"/>
      <c r="F33" s="64"/>
      <c r="G33" s="65"/>
      <c r="H33" s="65"/>
      <c r="I33" s="25"/>
      <c r="J33" s="65"/>
      <c r="K33" s="65"/>
      <c r="L33" s="65"/>
      <c r="M33" s="26"/>
      <c r="N33" s="27"/>
      <c r="O33" s="58"/>
      <c r="P33" s="93"/>
      <c r="Q33" s="66"/>
    </row>
    <row r="34" ht="15" customHeight="1">
      <c r="A34" s="90"/>
    </row>
    <row r="35" spans="1:19" s="2" customFormat="1" ht="15" customHeight="1">
      <c r="A35" s="1"/>
      <c r="B35" s="366" t="s">
        <v>48</v>
      </c>
      <c r="C35" s="366"/>
      <c r="F35" s="1"/>
      <c r="G35" s="1"/>
      <c r="H35" s="366" t="s">
        <v>49</v>
      </c>
      <c r="I35" s="366"/>
      <c r="J35" s="366"/>
      <c r="K35" s="366"/>
      <c r="L35" s="366"/>
      <c r="M35" s="366"/>
      <c r="N35" s="366"/>
      <c r="O35" s="1"/>
      <c r="P35" s="1"/>
      <c r="Q35" s="1"/>
      <c r="R35"/>
      <c r="S35"/>
    </row>
    <row r="36" spans="2:8" ht="12.75">
      <c r="B36" s="96" t="s">
        <v>50</v>
      </c>
      <c r="D36" s="2"/>
      <c r="H36" s="97" t="s">
        <v>51</v>
      </c>
    </row>
    <row r="38" spans="1:19" s="2" customFormat="1" ht="12.75">
      <c r="A38" s="1"/>
      <c r="B38" s="9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/>
      <c r="S38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35:C35"/>
    <mergeCell ref="H35:N35"/>
    <mergeCell ref="E6:E7"/>
    <mergeCell ref="F6:I6"/>
    <mergeCell ref="J6:M6"/>
    <mergeCell ref="N6:N7"/>
  </mergeCells>
  <conditionalFormatting sqref="F32:H33 J32:L33">
    <cfRule type="cellIs" priority="1" dxfId="2" operator="greaterThanOrEqual" stopIfTrue="1">
      <formula>"n"</formula>
    </cfRule>
    <cfRule type="cellIs" priority="2" dxfId="10" operator="greaterThanOrEqual" stopIfTrue="1">
      <formula>"b"</formula>
    </cfRule>
    <cfRule type="cellIs" priority="3" dxfId="0" operator="greaterThan" stopIfTrue="1">
      <formula>0</formula>
    </cfRule>
  </conditionalFormatting>
  <conditionalFormatting sqref="F9:H31 J9:L31">
    <cfRule type="cellIs" priority="4" dxfId="2" operator="greaterThanOrEqual" stopIfTrue="1">
      <formula>"n"</formula>
    </cfRule>
    <cfRule type="cellIs" priority="5" dxfId="4" operator="greaterThanOrEqual" stopIfTrue="1">
      <formula>"b"</formula>
    </cfRule>
    <cfRule type="cellIs" priority="6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S38"/>
  <sheetViews>
    <sheetView zoomScale="94" zoomScaleNormal="94" zoomScalePageLayoutView="0" workbookViewId="0" topLeftCell="A1">
      <selection activeCell="B35" sqref="B35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4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100" t="s">
        <v>148</v>
      </c>
      <c r="Q4" s="9"/>
    </row>
    <row r="5" spans="1:19" ht="19.5" customHeight="1">
      <c r="A5" s="375" t="s">
        <v>5</v>
      </c>
      <c r="B5" s="375"/>
      <c r="C5" s="375"/>
      <c r="D5" s="10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63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63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 hidden="1">
      <c r="A8" s="18"/>
      <c r="B8" s="16" t="s">
        <v>100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 hidden="1">
      <c r="A9" s="31">
        <v>1</v>
      </c>
      <c r="B9" s="32" t="s">
        <v>101</v>
      </c>
      <c r="C9" s="41" t="s">
        <v>102</v>
      </c>
      <c r="D9" s="42" t="s">
        <v>27</v>
      </c>
      <c r="E9" s="43">
        <v>66.4</v>
      </c>
      <c r="F9" s="44">
        <v>60</v>
      </c>
      <c r="G9" s="45">
        <v>62</v>
      </c>
      <c r="H9" s="46" t="s">
        <v>103</v>
      </c>
      <c r="I9" s="25">
        <f aca="true" t="shared" si="0" ref="I9:I15">MAX(F9:H9)</f>
        <v>62</v>
      </c>
      <c r="J9" s="47">
        <v>80</v>
      </c>
      <c r="K9" s="45">
        <v>82</v>
      </c>
      <c r="L9" s="45" t="s">
        <v>104</v>
      </c>
      <c r="M9" s="26">
        <f aca="true" t="shared" si="1" ref="M9:M15">MAX(J9:L9)</f>
        <v>82</v>
      </c>
      <c r="N9" s="27">
        <f aca="true" t="shared" si="2" ref="N9:N15">SUM(I9,M9)</f>
        <v>144</v>
      </c>
      <c r="O9" s="94">
        <v>4</v>
      </c>
      <c r="P9" s="29">
        <f aca="true" t="shared" si="3" ref="P9:P14">IF(ISERROR(N9*10^(0.794358141*(LOG10(E9/174.393))^2)),"",N9*10^(0.794358141*(LOG10(E9/174.393))^2))</f>
        <v>198.6374779317357</v>
      </c>
      <c r="Q9" s="40" t="s">
        <v>29</v>
      </c>
    </row>
    <row r="10" spans="1:17" s="20" customFormat="1" ht="15" customHeight="1" hidden="1">
      <c r="A10" s="31">
        <v>2</v>
      </c>
      <c r="B10" s="32" t="s">
        <v>105</v>
      </c>
      <c r="C10" s="41" t="s">
        <v>106</v>
      </c>
      <c r="D10" s="42" t="s">
        <v>45</v>
      </c>
      <c r="E10" s="50">
        <v>64.6</v>
      </c>
      <c r="F10" s="44">
        <v>51</v>
      </c>
      <c r="G10" s="45">
        <v>55</v>
      </c>
      <c r="H10" s="45">
        <v>58</v>
      </c>
      <c r="I10" s="25">
        <f t="shared" si="0"/>
        <v>58</v>
      </c>
      <c r="J10" s="47">
        <v>65</v>
      </c>
      <c r="K10" s="45">
        <v>70</v>
      </c>
      <c r="L10" s="45">
        <v>73</v>
      </c>
      <c r="M10" s="26">
        <f t="shared" si="1"/>
        <v>73</v>
      </c>
      <c r="N10" s="27">
        <f t="shared" si="2"/>
        <v>131</v>
      </c>
      <c r="O10" s="94">
        <v>3</v>
      </c>
      <c r="P10" s="29">
        <f t="shared" si="3"/>
        <v>184.09210920005245</v>
      </c>
      <c r="Q10" s="40" t="s">
        <v>47</v>
      </c>
    </row>
    <row r="11" spans="1:17" s="20" customFormat="1" ht="15" customHeight="1" hidden="1">
      <c r="A11" s="31">
        <v>3</v>
      </c>
      <c r="B11" s="32" t="s">
        <v>107</v>
      </c>
      <c r="C11" s="41" t="s">
        <v>108</v>
      </c>
      <c r="D11" s="42" t="s">
        <v>70</v>
      </c>
      <c r="E11" s="43"/>
      <c r="F11" s="44"/>
      <c r="G11" s="45"/>
      <c r="H11" s="46"/>
      <c r="I11" s="25">
        <f t="shared" si="0"/>
        <v>0</v>
      </c>
      <c r="J11" s="47"/>
      <c r="K11" s="45"/>
      <c r="L11" s="45"/>
      <c r="M11" s="26">
        <f t="shared" si="1"/>
        <v>0</v>
      </c>
      <c r="N11" s="27">
        <f t="shared" si="2"/>
        <v>0</v>
      </c>
      <c r="O11" s="94"/>
      <c r="P11" s="29">
        <f t="shared" si="3"/>
      </c>
      <c r="Q11" s="40" t="s">
        <v>72</v>
      </c>
    </row>
    <row r="12" spans="1:17" s="20" customFormat="1" ht="15" customHeight="1" hidden="1">
      <c r="A12" s="31">
        <v>4</v>
      </c>
      <c r="B12" s="48" t="s">
        <v>109</v>
      </c>
      <c r="C12" s="41" t="s">
        <v>110</v>
      </c>
      <c r="D12" s="42" t="s">
        <v>3</v>
      </c>
      <c r="E12" s="50"/>
      <c r="F12" s="44"/>
      <c r="G12" s="45"/>
      <c r="H12" s="45"/>
      <c r="I12" s="25">
        <f t="shared" si="0"/>
        <v>0</v>
      </c>
      <c r="J12" s="47"/>
      <c r="K12" s="45"/>
      <c r="L12" s="45"/>
      <c r="M12" s="26">
        <f t="shared" si="1"/>
        <v>0</v>
      </c>
      <c r="N12" s="27">
        <f t="shared" si="2"/>
        <v>0</v>
      </c>
      <c r="O12" s="94"/>
      <c r="P12" s="29">
        <f t="shared" si="3"/>
      </c>
      <c r="Q12" s="40" t="s">
        <v>111</v>
      </c>
    </row>
    <row r="13" spans="1:17" s="20" customFormat="1" ht="15" customHeight="1" hidden="1">
      <c r="A13" s="31">
        <v>5</v>
      </c>
      <c r="B13" s="32" t="s">
        <v>112</v>
      </c>
      <c r="C13" s="51" t="s">
        <v>113</v>
      </c>
      <c r="D13" s="52" t="s">
        <v>3</v>
      </c>
      <c r="E13" s="43"/>
      <c r="F13" s="44"/>
      <c r="G13" s="45"/>
      <c r="H13" s="46"/>
      <c r="I13" s="25">
        <f t="shared" si="0"/>
        <v>0</v>
      </c>
      <c r="J13" s="47"/>
      <c r="K13" s="45"/>
      <c r="L13" s="45"/>
      <c r="M13" s="26">
        <f t="shared" si="1"/>
        <v>0</v>
      </c>
      <c r="N13" s="27">
        <f t="shared" si="2"/>
        <v>0</v>
      </c>
      <c r="O13" s="94"/>
      <c r="P13" s="29">
        <f t="shared" si="3"/>
      </c>
      <c r="Q13" s="40" t="s">
        <v>111</v>
      </c>
    </row>
    <row r="14" spans="1:17" s="20" customFormat="1" ht="15" customHeight="1" hidden="1">
      <c r="A14" s="31">
        <v>3</v>
      </c>
      <c r="B14" s="32" t="s">
        <v>114</v>
      </c>
      <c r="C14" s="51" t="s">
        <v>115</v>
      </c>
      <c r="D14" s="98" t="s">
        <v>45</v>
      </c>
      <c r="E14" s="50">
        <v>67.6</v>
      </c>
      <c r="F14" s="55">
        <v>22</v>
      </c>
      <c r="G14" s="56">
        <v>26</v>
      </c>
      <c r="H14" s="57">
        <v>30</v>
      </c>
      <c r="I14" s="25">
        <f t="shared" si="0"/>
        <v>30</v>
      </c>
      <c r="J14" s="47">
        <v>34</v>
      </c>
      <c r="K14" s="45">
        <v>38</v>
      </c>
      <c r="L14" s="45" t="s">
        <v>39</v>
      </c>
      <c r="M14" s="26">
        <f t="shared" si="1"/>
        <v>38</v>
      </c>
      <c r="N14" s="27">
        <f t="shared" si="2"/>
        <v>68</v>
      </c>
      <c r="O14" s="95">
        <v>2</v>
      </c>
      <c r="P14" s="93">
        <f t="shared" si="3"/>
        <v>92.69860702606078</v>
      </c>
      <c r="Q14" s="59" t="s">
        <v>47</v>
      </c>
    </row>
    <row r="15" spans="1:17" s="20" customFormat="1" ht="15" customHeight="1" hidden="1">
      <c r="A15" s="53">
        <v>4</v>
      </c>
      <c r="B15" s="32" t="s">
        <v>116</v>
      </c>
      <c r="C15" s="102" t="s">
        <v>117</v>
      </c>
      <c r="D15" s="103" t="s">
        <v>33</v>
      </c>
      <c r="E15" s="35">
        <v>65.7</v>
      </c>
      <c r="F15" s="36" t="s">
        <v>76</v>
      </c>
      <c r="G15" s="37">
        <v>27</v>
      </c>
      <c r="H15" s="37" t="s">
        <v>118</v>
      </c>
      <c r="I15" s="25">
        <f t="shared" si="0"/>
        <v>27</v>
      </c>
      <c r="J15" s="38">
        <v>35</v>
      </c>
      <c r="K15" s="37">
        <v>38</v>
      </c>
      <c r="L15" s="37" t="s">
        <v>119</v>
      </c>
      <c r="M15" s="26">
        <f t="shared" si="1"/>
        <v>38</v>
      </c>
      <c r="N15" s="27">
        <f t="shared" si="2"/>
        <v>65</v>
      </c>
      <c r="O15" s="94">
        <v>1</v>
      </c>
      <c r="P15" s="29">
        <f>IF(ISERROR(N15*10^(0.89726074*(LOG10(E15/148.026))^2)),"",N15*10^(0.89726074*(LOG10(E15/148.026))^2))</f>
        <v>84.05743588216973</v>
      </c>
      <c r="Q15" s="40" t="s">
        <v>35</v>
      </c>
    </row>
    <row r="16" spans="1:17" s="20" customFormat="1" ht="15" customHeight="1" hidden="1">
      <c r="A16" s="53"/>
      <c r="B16" s="32"/>
      <c r="C16" s="104"/>
      <c r="D16" s="98"/>
      <c r="E16" s="50"/>
      <c r="F16" s="55"/>
      <c r="G16" s="56"/>
      <c r="H16" s="57"/>
      <c r="I16" s="25"/>
      <c r="J16" s="47"/>
      <c r="K16" s="45"/>
      <c r="L16" s="45"/>
      <c r="M16" s="26"/>
      <c r="N16" s="27"/>
      <c r="O16" s="95"/>
      <c r="P16" s="93"/>
      <c r="Q16" s="59"/>
    </row>
    <row r="17" spans="1:17" s="20" customFormat="1" ht="15" customHeight="1" hidden="1">
      <c r="A17" s="53"/>
      <c r="B17" s="60"/>
      <c r="C17" s="61"/>
      <c r="D17" s="62"/>
      <c r="E17" s="63"/>
      <c r="F17" s="64"/>
      <c r="G17" s="65"/>
      <c r="H17" s="65"/>
      <c r="I17" s="25"/>
      <c r="J17" s="64"/>
      <c r="K17" s="65"/>
      <c r="L17" s="65"/>
      <c r="M17" s="26"/>
      <c r="N17" s="27"/>
      <c r="O17" s="95"/>
      <c r="P17" s="93">
        <f aca="true" t="shared" si="4" ref="P17:P22">IF(ISERROR(N17*10^(0.794358141*(LOG10(E17/174.393))^2)),"",N17*10^(0.794358141*(LOG10(E17/174.393))^2))</f>
      </c>
      <c r="Q17" s="66"/>
    </row>
    <row r="18" spans="1:17" s="20" customFormat="1" ht="15" customHeight="1" hidden="1">
      <c r="A18" s="53"/>
      <c r="B18" s="16" t="s">
        <v>120</v>
      </c>
      <c r="C18" s="67"/>
      <c r="D18" s="68"/>
      <c r="E18" s="69"/>
      <c r="F18" s="64"/>
      <c r="G18" s="65"/>
      <c r="H18" s="70"/>
      <c r="I18" s="25"/>
      <c r="J18" s="71"/>
      <c r="K18" s="65"/>
      <c r="L18" s="65"/>
      <c r="M18" s="26"/>
      <c r="N18" s="27"/>
      <c r="O18" s="95"/>
      <c r="P18" s="93">
        <f t="shared" si="4"/>
      </c>
      <c r="Q18" s="66"/>
    </row>
    <row r="19" spans="1:17" s="20" customFormat="1" ht="15" customHeight="1" hidden="1">
      <c r="A19" s="53">
        <v>1</v>
      </c>
      <c r="B19" s="82" t="s">
        <v>121</v>
      </c>
      <c r="C19" s="79" t="s">
        <v>122</v>
      </c>
      <c r="D19" s="68" t="s">
        <v>45</v>
      </c>
      <c r="E19" s="63">
        <v>74.3</v>
      </c>
      <c r="F19" s="64">
        <v>65</v>
      </c>
      <c r="G19" s="65">
        <v>71</v>
      </c>
      <c r="H19" s="65">
        <v>76</v>
      </c>
      <c r="I19" s="25">
        <f>MAX(F19:H19)</f>
        <v>76</v>
      </c>
      <c r="J19" s="71">
        <v>80</v>
      </c>
      <c r="K19" s="65">
        <v>86</v>
      </c>
      <c r="L19" s="65">
        <v>88</v>
      </c>
      <c r="M19" s="26">
        <f>MAX(J19:L19)</f>
        <v>88</v>
      </c>
      <c r="N19" s="27">
        <f>SUM(I19,M19)</f>
        <v>164</v>
      </c>
      <c r="O19" s="95">
        <v>3</v>
      </c>
      <c r="P19" s="93">
        <f t="shared" si="4"/>
        <v>210.81876895482594</v>
      </c>
      <c r="Q19" s="83" t="s">
        <v>47</v>
      </c>
    </row>
    <row r="20" spans="1:17" s="20" customFormat="1" ht="15" customHeight="1" hidden="1">
      <c r="A20" s="53">
        <v>2</v>
      </c>
      <c r="B20" s="72" t="s">
        <v>123</v>
      </c>
      <c r="C20" s="73" t="s">
        <v>124</v>
      </c>
      <c r="D20" s="54" t="s">
        <v>27</v>
      </c>
      <c r="E20" s="75">
        <v>70</v>
      </c>
      <c r="F20" s="76">
        <v>57</v>
      </c>
      <c r="G20" s="77">
        <v>60</v>
      </c>
      <c r="H20" s="37" t="s">
        <v>125</v>
      </c>
      <c r="I20" s="25">
        <f>MAX(F20:H20)</f>
        <v>60</v>
      </c>
      <c r="J20" s="37">
        <v>67</v>
      </c>
      <c r="K20" s="37">
        <v>70</v>
      </c>
      <c r="L20" s="37">
        <v>72</v>
      </c>
      <c r="M20" s="26">
        <f>MAX(J20:L20)</f>
        <v>72</v>
      </c>
      <c r="N20" s="27">
        <f>SUM(I20,M20)</f>
        <v>132</v>
      </c>
      <c r="O20" s="95">
        <v>2</v>
      </c>
      <c r="P20" s="93">
        <f t="shared" si="4"/>
        <v>175.95973782446973</v>
      </c>
      <c r="Q20" s="66" t="s">
        <v>29</v>
      </c>
    </row>
    <row r="21" spans="1:17" s="20" customFormat="1" ht="15" customHeight="1" hidden="1">
      <c r="A21" s="53">
        <v>3</v>
      </c>
      <c r="B21" s="78" t="s">
        <v>126</v>
      </c>
      <c r="C21" s="79" t="s">
        <v>127</v>
      </c>
      <c r="D21" s="54" t="s">
        <v>70</v>
      </c>
      <c r="E21" s="80">
        <v>74.7</v>
      </c>
      <c r="F21" s="76">
        <v>25</v>
      </c>
      <c r="G21" s="77">
        <v>27</v>
      </c>
      <c r="H21" s="37">
        <v>29</v>
      </c>
      <c r="I21" s="25">
        <f>MAX(F21:H21)</f>
        <v>29</v>
      </c>
      <c r="J21" s="37">
        <v>31</v>
      </c>
      <c r="K21" s="37" t="s">
        <v>128</v>
      </c>
      <c r="L21" s="37" t="s">
        <v>128</v>
      </c>
      <c r="M21" s="26">
        <f>MAX(J21:L21)</f>
        <v>31</v>
      </c>
      <c r="N21" s="27">
        <f>SUM(I21,M21)</f>
        <v>60</v>
      </c>
      <c r="O21" s="95">
        <v>1</v>
      </c>
      <c r="P21" s="93">
        <f t="shared" si="4"/>
        <v>76.88618455509013</v>
      </c>
      <c r="Q21" s="66" t="s">
        <v>93</v>
      </c>
    </row>
    <row r="22" spans="1:17" s="20" customFormat="1" ht="15" customHeight="1" hidden="1">
      <c r="A22" s="53">
        <v>4</v>
      </c>
      <c r="B22" s="84" t="s">
        <v>129</v>
      </c>
      <c r="C22" s="85" t="s">
        <v>130</v>
      </c>
      <c r="D22" s="86" t="s">
        <v>45</v>
      </c>
      <c r="E22" s="63"/>
      <c r="F22" s="64"/>
      <c r="G22" s="65"/>
      <c r="H22" s="65"/>
      <c r="I22" s="25">
        <f>MAX(F22:H22)</f>
        <v>0</v>
      </c>
      <c r="J22" s="71"/>
      <c r="K22" s="65"/>
      <c r="L22" s="65"/>
      <c r="M22" s="26">
        <f>MAX(J22:L22)</f>
        <v>0</v>
      </c>
      <c r="N22" s="27">
        <f>SUM(I22,M22)</f>
        <v>0</v>
      </c>
      <c r="O22" s="95"/>
      <c r="P22" s="93">
        <f t="shared" si="4"/>
      </c>
      <c r="Q22" s="59" t="s">
        <v>47</v>
      </c>
    </row>
    <row r="23" spans="1:17" s="20" customFormat="1" ht="15" customHeight="1" hidden="1">
      <c r="A23" s="53"/>
      <c r="B23" s="84"/>
      <c r="C23" s="85"/>
      <c r="D23" s="86"/>
      <c r="E23" s="63"/>
      <c r="F23" s="64"/>
      <c r="G23" s="65"/>
      <c r="H23" s="65"/>
      <c r="I23" s="25"/>
      <c r="J23" s="71"/>
      <c r="K23" s="65"/>
      <c r="L23" s="65"/>
      <c r="M23" s="26"/>
      <c r="N23" s="27"/>
      <c r="O23" s="95"/>
      <c r="P23" s="93"/>
      <c r="Q23" s="59"/>
    </row>
    <row r="24" spans="1:17" s="20" customFormat="1" ht="15" customHeight="1" hidden="1">
      <c r="A24" s="53"/>
      <c r="B24" s="60"/>
      <c r="C24" s="67"/>
      <c r="D24" s="68"/>
      <c r="E24" s="63"/>
      <c r="F24" s="64"/>
      <c r="G24" s="65"/>
      <c r="H24" s="65"/>
      <c r="I24" s="25"/>
      <c r="J24" s="71"/>
      <c r="K24" s="65"/>
      <c r="L24" s="65"/>
      <c r="M24" s="26"/>
      <c r="N24" s="27"/>
      <c r="O24" s="95"/>
      <c r="P24" s="93">
        <f aca="true" t="shared" si="5" ref="P24:P31">IF(ISERROR(N24*10^(0.794358141*(LOG10(E24/174.393))^2)),"",N24*10^(0.794358141*(LOG10(E24/174.393))^2))</f>
      </c>
      <c r="Q24" s="66"/>
    </row>
    <row r="25" spans="1:17" s="20" customFormat="1" ht="15" customHeight="1">
      <c r="A25" s="53"/>
      <c r="B25" s="16" t="s">
        <v>131</v>
      </c>
      <c r="C25" s="67"/>
      <c r="D25" s="68"/>
      <c r="E25" s="63"/>
      <c r="F25" s="64"/>
      <c r="G25" s="65"/>
      <c r="H25" s="65"/>
      <c r="I25" s="25"/>
      <c r="J25" s="71"/>
      <c r="K25" s="65"/>
      <c r="L25" s="65"/>
      <c r="M25" s="26"/>
      <c r="N25" s="27"/>
      <c r="O25" s="95"/>
      <c r="P25" s="93">
        <f t="shared" si="5"/>
      </c>
      <c r="Q25" s="66"/>
    </row>
    <row r="26" spans="1:17" s="20" customFormat="1" ht="15" customHeight="1">
      <c r="A26" s="53">
        <v>1</v>
      </c>
      <c r="B26" s="32" t="s">
        <v>132</v>
      </c>
      <c r="C26" s="51" t="s">
        <v>133</v>
      </c>
      <c r="D26" s="54" t="s">
        <v>3</v>
      </c>
      <c r="E26" s="50">
        <v>76.5</v>
      </c>
      <c r="F26" s="55">
        <v>63</v>
      </c>
      <c r="G26" s="56" t="s">
        <v>134</v>
      </c>
      <c r="H26" s="57" t="s">
        <v>135</v>
      </c>
      <c r="I26" s="25">
        <f aca="true" t="shared" si="6" ref="I26:I31">MAX(F26:H26)</f>
        <v>63</v>
      </c>
      <c r="J26" s="47">
        <v>68</v>
      </c>
      <c r="K26" s="45">
        <v>72</v>
      </c>
      <c r="L26" s="45">
        <v>75</v>
      </c>
      <c r="M26" s="26">
        <f aca="true" t="shared" si="7" ref="M26:M31">MAX(J26:L26)</f>
        <v>75</v>
      </c>
      <c r="N26" s="27">
        <f aca="true" t="shared" si="8" ref="N26:N31">SUM(I26,M26)</f>
        <v>138</v>
      </c>
      <c r="O26" s="95">
        <v>6</v>
      </c>
      <c r="P26" s="93">
        <f t="shared" si="5"/>
        <v>174.4262809102647</v>
      </c>
      <c r="Q26" s="59" t="s">
        <v>111</v>
      </c>
    </row>
    <row r="27" spans="1:17" s="20" customFormat="1" ht="15" customHeight="1">
      <c r="A27" s="53">
        <v>2</v>
      </c>
      <c r="B27" s="60" t="s">
        <v>136</v>
      </c>
      <c r="C27" s="67" t="s">
        <v>137</v>
      </c>
      <c r="D27" s="68" t="s">
        <v>27</v>
      </c>
      <c r="E27" s="63">
        <v>76.1</v>
      </c>
      <c r="F27" s="64">
        <v>50</v>
      </c>
      <c r="G27" s="65">
        <v>52</v>
      </c>
      <c r="H27" s="65">
        <v>57</v>
      </c>
      <c r="I27" s="25">
        <f t="shared" si="6"/>
        <v>57</v>
      </c>
      <c r="J27" s="71">
        <v>68</v>
      </c>
      <c r="K27" s="65" t="s">
        <v>138</v>
      </c>
      <c r="L27" s="65" t="s">
        <v>128</v>
      </c>
      <c r="M27" s="26">
        <f t="shared" si="7"/>
        <v>68</v>
      </c>
      <c r="N27" s="27">
        <f t="shared" si="8"/>
        <v>125</v>
      </c>
      <c r="O27" s="95">
        <v>5</v>
      </c>
      <c r="P27" s="93">
        <f t="shared" si="5"/>
        <v>158.46794565357635</v>
      </c>
      <c r="Q27" s="66" t="s">
        <v>139</v>
      </c>
    </row>
    <row r="28" spans="1:17" s="20" customFormat="1" ht="15" customHeight="1">
      <c r="A28" s="53">
        <v>3</v>
      </c>
      <c r="B28" s="60" t="s">
        <v>140</v>
      </c>
      <c r="C28" s="67" t="s">
        <v>122</v>
      </c>
      <c r="D28" s="68" t="s">
        <v>3</v>
      </c>
      <c r="E28" s="63">
        <v>88.4</v>
      </c>
      <c r="F28" s="64">
        <v>40</v>
      </c>
      <c r="G28" s="65">
        <v>42</v>
      </c>
      <c r="H28" s="65">
        <v>44</v>
      </c>
      <c r="I28" s="25">
        <f t="shared" si="6"/>
        <v>44</v>
      </c>
      <c r="J28" s="65">
        <v>52</v>
      </c>
      <c r="K28" s="65" t="s">
        <v>141</v>
      </c>
      <c r="L28" s="65" t="s">
        <v>141</v>
      </c>
      <c r="M28" s="26">
        <f t="shared" si="7"/>
        <v>52</v>
      </c>
      <c r="N28" s="27">
        <f t="shared" si="8"/>
        <v>96</v>
      </c>
      <c r="O28" s="95">
        <v>4</v>
      </c>
      <c r="P28" s="93">
        <f t="shared" si="5"/>
        <v>112.5735187652255</v>
      </c>
      <c r="Q28" s="66" t="s">
        <v>111</v>
      </c>
    </row>
    <row r="29" spans="1:17" s="20" customFormat="1" ht="15" customHeight="1">
      <c r="A29" s="53">
        <v>4</v>
      </c>
      <c r="B29" s="32" t="s">
        <v>142</v>
      </c>
      <c r="C29" s="51" t="s">
        <v>143</v>
      </c>
      <c r="D29" s="54" t="s">
        <v>70</v>
      </c>
      <c r="E29" s="50">
        <v>92.3</v>
      </c>
      <c r="F29" s="55">
        <v>30</v>
      </c>
      <c r="G29" s="56">
        <v>35</v>
      </c>
      <c r="H29" s="57">
        <v>39</v>
      </c>
      <c r="I29" s="25">
        <f t="shared" si="6"/>
        <v>39</v>
      </c>
      <c r="J29" s="45">
        <v>40</v>
      </c>
      <c r="K29" s="45">
        <v>45</v>
      </c>
      <c r="L29" s="45">
        <v>50</v>
      </c>
      <c r="M29" s="26">
        <f t="shared" si="7"/>
        <v>50</v>
      </c>
      <c r="N29" s="27">
        <f t="shared" si="8"/>
        <v>89</v>
      </c>
      <c r="O29" s="95">
        <v>3</v>
      </c>
      <c r="P29" s="93">
        <f t="shared" si="5"/>
        <v>102.33982141569503</v>
      </c>
      <c r="Q29" s="105" t="s">
        <v>72</v>
      </c>
    </row>
    <row r="30" spans="1:17" s="20" customFormat="1" ht="15" customHeight="1">
      <c r="A30" s="53">
        <v>5</v>
      </c>
      <c r="B30" s="60" t="s">
        <v>144</v>
      </c>
      <c r="C30" s="67" t="s">
        <v>145</v>
      </c>
      <c r="D30" s="68" t="s">
        <v>57</v>
      </c>
      <c r="E30" s="63">
        <v>87.7</v>
      </c>
      <c r="F30" s="64">
        <v>30</v>
      </c>
      <c r="G30" s="65">
        <v>34</v>
      </c>
      <c r="H30" s="65" t="s">
        <v>71</v>
      </c>
      <c r="I30" s="25">
        <f t="shared" si="6"/>
        <v>34</v>
      </c>
      <c r="J30" s="65">
        <v>40</v>
      </c>
      <c r="K30" s="65">
        <v>45</v>
      </c>
      <c r="L30" s="65">
        <v>50</v>
      </c>
      <c r="M30" s="26">
        <f t="shared" si="7"/>
        <v>50</v>
      </c>
      <c r="N30" s="27">
        <f t="shared" si="8"/>
        <v>84</v>
      </c>
      <c r="O30" s="95">
        <v>2</v>
      </c>
      <c r="P30" s="93">
        <f t="shared" si="5"/>
        <v>98.87178004494983</v>
      </c>
      <c r="Q30" s="66" t="s">
        <v>47</v>
      </c>
    </row>
    <row r="31" spans="1:17" s="20" customFormat="1" ht="15" customHeight="1">
      <c r="A31" s="53">
        <v>6</v>
      </c>
      <c r="B31" s="32" t="s">
        <v>146</v>
      </c>
      <c r="C31" s="51" t="s">
        <v>147</v>
      </c>
      <c r="D31" s="54" t="s">
        <v>70</v>
      </c>
      <c r="E31" s="63">
        <v>83.9</v>
      </c>
      <c r="F31" s="55">
        <v>25</v>
      </c>
      <c r="G31" s="56">
        <v>28</v>
      </c>
      <c r="H31" s="46">
        <v>30</v>
      </c>
      <c r="I31" s="25">
        <f t="shared" si="6"/>
        <v>30</v>
      </c>
      <c r="J31" s="45">
        <v>30</v>
      </c>
      <c r="K31" s="45">
        <v>34</v>
      </c>
      <c r="L31" s="45" t="s">
        <v>71</v>
      </c>
      <c r="M31" s="26">
        <f t="shared" si="7"/>
        <v>34</v>
      </c>
      <c r="N31" s="27">
        <f t="shared" si="8"/>
        <v>64</v>
      </c>
      <c r="O31" s="95">
        <v>1</v>
      </c>
      <c r="P31" s="93">
        <f t="shared" si="5"/>
        <v>76.98232435699704</v>
      </c>
      <c r="Q31" s="59" t="s">
        <v>93</v>
      </c>
    </row>
    <row r="32" spans="1:17" s="20" customFormat="1" ht="15" customHeight="1" hidden="1">
      <c r="A32" s="53"/>
      <c r="B32" s="60"/>
      <c r="C32" s="67"/>
      <c r="D32" s="68"/>
      <c r="E32" s="63"/>
      <c r="F32" s="64"/>
      <c r="G32" s="65"/>
      <c r="H32" s="65"/>
      <c r="I32" s="25"/>
      <c r="J32" s="65"/>
      <c r="K32" s="65"/>
      <c r="L32" s="65"/>
      <c r="M32" s="26"/>
      <c r="N32" s="27"/>
      <c r="O32" s="58"/>
      <c r="P32" s="93"/>
      <c r="Q32" s="66"/>
    </row>
    <row r="33" spans="1:17" s="20" customFormat="1" ht="15" customHeight="1" hidden="1">
      <c r="A33" s="53"/>
      <c r="B33" s="60"/>
      <c r="C33" s="67"/>
      <c r="D33" s="68"/>
      <c r="E33" s="63"/>
      <c r="F33" s="64"/>
      <c r="G33" s="65"/>
      <c r="H33" s="65"/>
      <c r="I33" s="25"/>
      <c r="J33" s="65"/>
      <c r="K33" s="65"/>
      <c r="L33" s="65"/>
      <c r="M33" s="26"/>
      <c r="N33" s="27"/>
      <c r="O33" s="58"/>
      <c r="P33" s="93"/>
      <c r="Q33" s="66"/>
    </row>
    <row r="34" ht="15" customHeight="1">
      <c r="A34" s="90"/>
    </row>
    <row r="35" spans="1:19" s="2" customFormat="1" ht="15" customHeight="1">
      <c r="A35" s="1"/>
      <c r="B35" s="366" t="s">
        <v>48</v>
      </c>
      <c r="C35" s="366"/>
      <c r="F35" s="1"/>
      <c r="G35" s="1"/>
      <c r="H35" s="366" t="s">
        <v>49</v>
      </c>
      <c r="I35" s="366"/>
      <c r="J35" s="366"/>
      <c r="K35" s="366"/>
      <c r="L35" s="366"/>
      <c r="M35" s="366"/>
      <c r="N35" s="366"/>
      <c r="O35" s="1"/>
      <c r="P35" s="1"/>
      <c r="Q35" s="1"/>
      <c r="R35"/>
      <c r="S35"/>
    </row>
    <row r="36" spans="2:8" ht="12.75">
      <c r="B36" s="96" t="s">
        <v>50</v>
      </c>
      <c r="D36" s="2"/>
      <c r="H36" s="97" t="s">
        <v>51</v>
      </c>
    </row>
    <row r="38" spans="1:19" s="2" customFormat="1" ht="12.75">
      <c r="A38" s="1"/>
      <c r="B38" s="9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/>
      <c r="S38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35:C35"/>
    <mergeCell ref="H35:N35"/>
    <mergeCell ref="E6:E7"/>
    <mergeCell ref="F6:I6"/>
    <mergeCell ref="J6:M6"/>
    <mergeCell ref="N6:N7"/>
  </mergeCells>
  <conditionalFormatting sqref="F32:H33 J32:L33">
    <cfRule type="cellIs" priority="1" dxfId="2" operator="greaterThanOrEqual" stopIfTrue="1">
      <formula>"n"</formula>
    </cfRule>
    <cfRule type="cellIs" priority="2" dxfId="10" operator="greaterThanOrEqual" stopIfTrue="1">
      <formula>"b"</formula>
    </cfRule>
    <cfRule type="cellIs" priority="3" dxfId="0" operator="greaterThan" stopIfTrue="1">
      <formula>0</formula>
    </cfRule>
  </conditionalFormatting>
  <conditionalFormatting sqref="F9:H31 J9:L31">
    <cfRule type="cellIs" priority="4" dxfId="2" operator="greaterThanOrEqual" stopIfTrue="1">
      <formula>"n"</formula>
    </cfRule>
    <cfRule type="cellIs" priority="5" dxfId="4" operator="greaterThanOrEqual" stopIfTrue="1">
      <formula>"b"</formula>
    </cfRule>
    <cfRule type="cellIs" priority="6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S33"/>
  <sheetViews>
    <sheetView zoomScalePageLayoutView="0" workbookViewId="0" topLeftCell="A1">
      <selection activeCell="P36" sqref="P36"/>
    </sheetView>
  </sheetViews>
  <sheetFormatPr defaultColWidth="11.421875" defaultRowHeight="12.75"/>
  <cols>
    <col min="1" max="1" width="3.28125" style="1" customWidth="1"/>
    <col min="2" max="2" width="25.140625" style="0" customWidth="1"/>
    <col min="3" max="3" width="12.00390625" style="1" customWidth="1"/>
    <col min="4" max="4" width="10.7109375" style="2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10.28125" style="1" customWidth="1"/>
    <col min="15" max="16" width="11.421875" style="1" customWidth="1"/>
    <col min="17" max="17" width="21.57421875" style="1" customWidth="1"/>
  </cols>
  <sheetData>
    <row r="1" spans="1:17" ht="1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</row>
    <row r="2" spans="1:17" ht="18" customHeight="1">
      <c r="A2" s="372" t="s">
        <v>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ht="17.25" customHeight="1"/>
    <row r="4" spans="1:17" ht="16.5" customHeight="1">
      <c r="A4" s="373" t="s">
        <v>2</v>
      </c>
      <c r="B4" s="373"/>
      <c r="C4" s="373"/>
      <c r="D4" s="5"/>
      <c r="E4" s="6"/>
      <c r="F4" s="373" t="s">
        <v>3</v>
      </c>
      <c r="G4" s="373"/>
      <c r="H4" s="373"/>
      <c r="I4" s="7"/>
      <c r="J4" s="374" t="s">
        <v>4</v>
      </c>
      <c r="K4" s="374"/>
      <c r="L4" s="374"/>
      <c r="M4" s="7"/>
      <c r="N4" s="7"/>
      <c r="O4" s="7"/>
      <c r="P4" s="106" t="s">
        <v>149</v>
      </c>
      <c r="Q4" s="9"/>
    </row>
    <row r="5" spans="1:19" ht="19.5" customHeight="1">
      <c r="A5" s="375" t="s">
        <v>5</v>
      </c>
      <c r="B5" s="375"/>
      <c r="C5" s="375"/>
      <c r="D5" s="11"/>
      <c r="E5" s="12"/>
      <c r="F5" s="376" t="s">
        <v>6</v>
      </c>
      <c r="G5" s="376"/>
      <c r="H5" s="376"/>
      <c r="I5" s="13"/>
      <c r="J5" s="377" t="s">
        <v>7</v>
      </c>
      <c r="K5" s="377"/>
      <c r="L5" s="378"/>
      <c r="M5" s="378"/>
      <c r="N5" s="13"/>
      <c r="O5" s="13"/>
      <c r="P5" s="10" t="s">
        <v>8</v>
      </c>
      <c r="S5" s="15"/>
    </row>
    <row r="6" spans="1:17" ht="15" customHeight="1">
      <c r="A6" s="363" t="s">
        <v>9</v>
      </c>
      <c r="B6" s="370" t="s">
        <v>10</v>
      </c>
      <c r="C6" s="363" t="s">
        <v>11</v>
      </c>
      <c r="D6" s="370" t="s">
        <v>6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16</v>
      </c>
      <c r="P6" s="364" t="s">
        <v>17</v>
      </c>
      <c r="Q6" s="365" t="s">
        <v>18</v>
      </c>
    </row>
    <row r="7" spans="1:17" s="20" customFormat="1" ht="15" customHeight="1">
      <c r="A7" s="363"/>
      <c r="B7" s="370"/>
      <c r="C7" s="363"/>
      <c r="D7" s="370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365"/>
    </row>
    <row r="8" spans="1:17" s="20" customFormat="1" ht="15" customHeight="1" hidden="1">
      <c r="A8" s="18"/>
      <c r="B8" s="16" t="s">
        <v>150</v>
      </c>
      <c r="C8" s="21"/>
      <c r="D8" s="22"/>
      <c r="E8" s="23"/>
      <c r="F8" s="24"/>
      <c r="G8" s="22"/>
      <c r="H8" s="22"/>
      <c r="I8" s="25"/>
      <c r="J8" s="24"/>
      <c r="K8" s="22"/>
      <c r="L8" s="22"/>
      <c r="M8" s="26"/>
      <c r="N8" s="27"/>
      <c r="O8" s="28"/>
      <c r="P8" s="29"/>
      <c r="Q8" s="30"/>
    </row>
    <row r="9" spans="1:17" s="20" customFormat="1" ht="15" customHeight="1" hidden="1">
      <c r="A9" s="31">
        <v>1</v>
      </c>
      <c r="B9" s="32" t="s">
        <v>151</v>
      </c>
      <c r="C9" s="33" t="s">
        <v>152</v>
      </c>
      <c r="D9" s="34" t="s">
        <v>153</v>
      </c>
      <c r="E9" s="35">
        <v>44</v>
      </c>
      <c r="F9" s="36" t="s">
        <v>96</v>
      </c>
      <c r="G9" s="37">
        <v>37</v>
      </c>
      <c r="H9" s="37">
        <v>39</v>
      </c>
      <c r="I9" s="25">
        <f>MAX(F9:H9)</f>
        <v>39</v>
      </c>
      <c r="J9" s="38">
        <v>49</v>
      </c>
      <c r="K9" s="37" t="s">
        <v>154</v>
      </c>
      <c r="L9" s="37">
        <v>55</v>
      </c>
      <c r="M9" s="26">
        <f>MAX(J9:L9)</f>
        <v>55</v>
      </c>
      <c r="N9" s="27">
        <f>SUM(I9,M9)</f>
        <v>94</v>
      </c>
      <c r="O9" s="94">
        <v>4</v>
      </c>
      <c r="P9" s="29">
        <f aca="true" t="shared" si="0" ref="P9:P18">IF(ISERROR(N9*10^(0.794358141*(LOG10(E9/174.393))^2)),"",N9*10^(0.794358141*(LOG10(E9/174.393))^2))</f>
        <v>180.8281605374488</v>
      </c>
      <c r="Q9" s="40" t="s">
        <v>155</v>
      </c>
    </row>
    <row r="10" spans="1:17" s="20" customFormat="1" ht="15" customHeight="1" hidden="1">
      <c r="A10" s="31">
        <v>2</v>
      </c>
      <c r="B10" s="32" t="s">
        <v>156</v>
      </c>
      <c r="C10" s="41" t="s">
        <v>157</v>
      </c>
      <c r="D10" s="42" t="s">
        <v>70</v>
      </c>
      <c r="E10" s="43">
        <v>38.9</v>
      </c>
      <c r="F10" s="44">
        <v>33</v>
      </c>
      <c r="G10" s="45">
        <v>37</v>
      </c>
      <c r="H10" s="46">
        <v>38</v>
      </c>
      <c r="I10" s="25">
        <f>MAX(F10:H10)</f>
        <v>38</v>
      </c>
      <c r="J10" s="47">
        <v>42</v>
      </c>
      <c r="K10" s="45">
        <v>46</v>
      </c>
      <c r="L10" s="45" t="s">
        <v>128</v>
      </c>
      <c r="M10" s="26">
        <f>MAX(J10:L10)</f>
        <v>46</v>
      </c>
      <c r="N10" s="27">
        <f>SUM(I10,M10)</f>
        <v>84</v>
      </c>
      <c r="O10" s="94">
        <v>3</v>
      </c>
      <c r="P10" s="29">
        <f t="shared" si="0"/>
        <v>182.61170997779274</v>
      </c>
      <c r="Q10" s="40" t="s">
        <v>93</v>
      </c>
    </row>
    <row r="11" spans="1:17" s="20" customFormat="1" ht="15" customHeight="1" hidden="1">
      <c r="A11" s="31">
        <v>3</v>
      </c>
      <c r="B11" s="32" t="s">
        <v>158</v>
      </c>
      <c r="C11" s="41" t="s">
        <v>159</v>
      </c>
      <c r="D11" s="42" t="s">
        <v>153</v>
      </c>
      <c r="E11" s="43">
        <v>43</v>
      </c>
      <c r="F11" s="44">
        <v>30</v>
      </c>
      <c r="G11" s="45">
        <v>31</v>
      </c>
      <c r="H11" s="46">
        <v>32</v>
      </c>
      <c r="I11" s="25">
        <f>MAX(F11:H11)</f>
        <v>32</v>
      </c>
      <c r="J11" s="47">
        <v>40</v>
      </c>
      <c r="K11" s="45">
        <v>41</v>
      </c>
      <c r="L11" s="45">
        <v>42</v>
      </c>
      <c r="M11" s="26">
        <f>MAX(J11:L11)</f>
        <v>42</v>
      </c>
      <c r="N11" s="27">
        <f>SUM(I11,M11)</f>
        <v>74</v>
      </c>
      <c r="O11" s="94">
        <v>2</v>
      </c>
      <c r="P11" s="29">
        <f t="shared" si="0"/>
        <v>145.52441421310823</v>
      </c>
      <c r="Q11" s="40" t="s">
        <v>155</v>
      </c>
    </row>
    <row r="12" spans="1:17" s="20" customFormat="1" ht="15" customHeight="1" hidden="1">
      <c r="A12" s="31">
        <v>4</v>
      </c>
      <c r="B12" s="48" t="s">
        <v>160</v>
      </c>
      <c r="C12" s="49" t="s">
        <v>161</v>
      </c>
      <c r="D12" s="42" t="s">
        <v>162</v>
      </c>
      <c r="E12" s="50">
        <v>44.9</v>
      </c>
      <c r="F12" s="44">
        <v>25</v>
      </c>
      <c r="G12" s="45">
        <v>27</v>
      </c>
      <c r="H12" s="45" t="s">
        <v>67</v>
      </c>
      <c r="I12" s="25">
        <f>MAX(F12:H12)</f>
        <v>27</v>
      </c>
      <c r="J12" s="47">
        <v>34</v>
      </c>
      <c r="K12" s="45">
        <v>38</v>
      </c>
      <c r="L12" s="45" t="s">
        <v>39</v>
      </c>
      <c r="M12" s="26">
        <f>MAX(J12:L12)</f>
        <v>38</v>
      </c>
      <c r="N12" s="27">
        <f>SUM(I12,M12)</f>
        <v>65</v>
      </c>
      <c r="O12" s="94">
        <v>1</v>
      </c>
      <c r="P12" s="29">
        <f t="shared" si="0"/>
        <v>122.67540080829994</v>
      </c>
      <c r="Q12" s="40" t="s">
        <v>163</v>
      </c>
    </row>
    <row r="13" spans="1:17" s="20" customFormat="1" ht="15" customHeight="1">
      <c r="A13" s="31"/>
      <c r="B13" s="16" t="s">
        <v>164</v>
      </c>
      <c r="C13" s="51"/>
      <c r="D13" s="42"/>
      <c r="E13" s="50"/>
      <c r="F13" s="44"/>
      <c r="G13" s="45"/>
      <c r="H13" s="45"/>
      <c r="I13" s="25"/>
      <c r="J13" s="47"/>
      <c r="K13" s="45"/>
      <c r="L13" s="45"/>
      <c r="M13" s="26"/>
      <c r="N13" s="27"/>
      <c r="O13" s="94"/>
      <c r="P13" s="29">
        <f t="shared" si="0"/>
      </c>
      <c r="Q13" s="40"/>
    </row>
    <row r="14" spans="1:17" s="20" customFormat="1" ht="15" customHeight="1">
      <c r="A14" s="53">
        <v>1</v>
      </c>
      <c r="B14" s="32" t="s">
        <v>165</v>
      </c>
      <c r="C14" s="51" t="s">
        <v>166</v>
      </c>
      <c r="D14" s="54" t="s">
        <v>167</v>
      </c>
      <c r="E14" s="50">
        <v>47.4</v>
      </c>
      <c r="F14" s="55">
        <v>55</v>
      </c>
      <c r="G14" s="56" t="s">
        <v>168</v>
      </c>
      <c r="H14" s="57">
        <v>60</v>
      </c>
      <c r="I14" s="25">
        <f aca="true" t="shared" si="1" ref="I14:I25">MAX(F14:H14)</f>
        <v>60</v>
      </c>
      <c r="J14" s="47">
        <v>70</v>
      </c>
      <c r="K14" s="45">
        <v>75</v>
      </c>
      <c r="L14" s="45" t="s">
        <v>104</v>
      </c>
      <c r="M14" s="26">
        <f aca="true" t="shared" si="2" ref="M14:M25">MAX(J14:L14)</f>
        <v>75</v>
      </c>
      <c r="N14" s="27">
        <f aca="true" t="shared" si="3" ref="N14:N25">SUM(I14,M14)</f>
        <v>135</v>
      </c>
      <c r="O14" s="95">
        <v>9</v>
      </c>
      <c r="P14" s="29">
        <f t="shared" si="0"/>
        <v>242.4303826068463</v>
      </c>
      <c r="Q14" s="59" t="s">
        <v>169</v>
      </c>
    </row>
    <row r="15" spans="1:17" s="20" customFormat="1" ht="15" customHeight="1">
      <c r="A15" s="53">
        <v>2</v>
      </c>
      <c r="B15" s="60" t="s">
        <v>170</v>
      </c>
      <c r="C15" s="61" t="s">
        <v>171</v>
      </c>
      <c r="D15" s="54" t="s">
        <v>167</v>
      </c>
      <c r="E15" s="63">
        <v>49.7</v>
      </c>
      <c r="F15" s="64">
        <v>50</v>
      </c>
      <c r="G15" s="65">
        <v>52</v>
      </c>
      <c r="H15" s="65">
        <v>54</v>
      </c>
      <c r="I15" s="25">
        <f t="shared" si="1"/>
        <v>54</v>
      </c>
      <c r="J15" s="64">
        <v>62</v>
      </c>
      <c r="K15" s="65">
        <v>65</v>
      </c>
      <c r="L15" s="65">
        <v>68</v>
      </c>
      <c r="M15" s="26">
        <f t="shared" si="2"/>
        <v>68</v>
      </c>
      <c r="N15" s="27">
        <f t="shared" si="3"/>
        <v>122</v>
      </c>
      <c r="O15" s="95">
        <v>8</v>
      </c>
      <c r="P15" s="29">
        <f t="shared" si="0"/>
        <v>210.1133169927832</v>
      </c>
      <c r="Q15" s="66" t="s">
        <v>172</v>
      </c>
    </row>
    <row r="16" spans="1:17" s="20" customFormat="1" ht="15" customHeight="1">
      <c r="A16" s="53">
        <v>3</v>
      </c>
      <c r="B16" s="60" t="s">
        <v>173</v>
      </c>
      <c r="C16" s="67" t="s">
        <v>174</v>
      </c>
      <c r="D16" s="68" t="s">
        <v>162</v>
      </c>
      <c r="E16" s="69">
        <v>49.55</v>
      </c>
      <c r="F16" s="64">
        <v>47</v>
      </c>
      <c r="G16" s="65">
        <v>51</v>
      </c>
      <c r="H16" s="70" t="s">
        <v>175</v>
      </c>
      <c r="I16" s="25">
        <f t="shared" si="1"/>
        <v>51</v>
      </c>
      <c r="J16" s="71">
        <v>56</v>
      </c>
      <c r="K16" s="65" t="s">
        <v>168</v>
      </c>
      <c r="L16" s="65" t="s">
        <v>168</v>
      </c>
      <c r="M16" s="26">
        <f t="shared" si="2"/>
        <v>56</v>
      </c>
      <c r="N16" s="27">
        <f t="shared" si="3"/>
        <v>107</v>
      </c>
      <c r="O16" s="95">
        <v>7</v>
      </c>
      <c r="P16" s="29">
        <f t="shared" si="0"/>
        <v>184.76337322331756</v>
      </c>
      <c r="Q16" s="66" t="s">
        <v>163</v>
      </c>
    </row>
    <row r="17" spans="1:17" s="20" customFormat="1" ht="15" customHeight="1">
      <c r="A17" s="53">
        <v>4</v>
      </c>
      <c r="B17" s="72" t="s">
        <v>176</v>
      </c>
      <c r="C17" s="73" t="s">
        <v>177</v>
      </c>
      <c r="D17" s="74" t="s">
        <v>178</v>
      </c>
      <c r="E17" s="75">
        <v>46</v>
      </c>
      <c r="F17" s="76">
        <v>43</v>
      </c>
      <c r="G17" s="77" t="s">
        <v>179</v>
      </c>
      <c r="H17" s="37">
        <v>45</v>
      </c>
      <c r="I17" s="25">
        <f t="shared" si="1"/>
        <v>45</v>
      </c>
      <c r="J17" s="38">
        <v>55</v>
      </c>
      <c r="K17" s="37" t="s">
        <v>168</v>
      </c>
      <c r="L17" s="37" t="s">
        <v>125</v>
      </c>
      <c r="M17" s="26">
        <f t="shared" si="2"/>
        <v>55</v>
      </c>
      <c r="N17" s="27">
        <f t="shared" si="3"/>
        <v>100</v>
      </c>
      <c r="O17" s="95">
        <v>6</v>
      </c>
      <c r="P17" s="29">
        <f t="shared" si="0"/>
        <v>184.54020948490046</v>
      </c>
      <c r="Q17" s="66" t="s">
        <v>180</v>
      </c>
    </row>
    <row r="18" spans="1:17" s="20" customFormat="1" ht="15" customHeight="1">
      <c r="A18" s="53">
        <v>5</v>
      </c>
      <c r="B18" s="82" t="s">
        <v>181</v>
      </c>
      <c r="C18" s="79" t="s">
        <v>182</v>
      </c>
      <c r="D18" s="68" t="s">
        <v>86</v>
      </c>
      <c r="E18" s="63">
        <v>49.3</v>
      </c>
      <c r="F18" s="64">
        <v>37</v>
      </c>
      <c r="G18" s="65" t="s">
        <v>39</v>
      </c>
      <c r="H18" s="65">
        <v>40</v>
      </c>
      <c r="I18" s="25">
        <f t="shared" si="1"/>
        <v>40</v>
      </c>
      <c r="J18" s="65">
        <v>48</v>
      </c>
      <c r="K18" s="65">
        <v>50</v>
      </c>
      <c r="L18" s="65" t="s">
        <v>154</v>
      </c>
      <c r="M18" s="26">
        <f t="shared" si="2"/>
        <v>50</v>
      </c>
      <c r="N18" s="27">
        <f t="shared" si="3"/>
        <v>90</v>
      </c>
      <c r="O18" s="95">
        <v>5</v>
      </c>
      <c r="P18" s="29">
        <f t="shared" si="0"/>
        <v>156.09380935276587</v>
      </c>
      <c r="Q18" s="83" t="s">
        <v>183</v>
      </c>
    </row>
    <row r="19" spans="1:17" s="20" customFormat="1" ht="15" customHeight="1">
      <c r="A19" s="53">
        <v>6</v>
      </c>
      <c r="B19" s="60" t="s">
        <v>184</v>
      </c>
      <c r="C19" s="67" t="s">
        <v>185</v>
      </c>
      <c r="D19" s="68" t="s">
        <v>153</v>
      </c>
      <c r="E19" s="63">
        <v>50</v>
      </c>
      <c r="F19" s="64" t="s">
        <v>186</v>
      </c>
      <c r="G19" s="65">
        <v>35</v>
      </c>
      <c r="H19" s="65" t="s">
        <v>96</v>
      </c>
      <c r="I19" s="25">
        <v>35</v>
      </c>
      <c r="J19" s="71">
        <v>50</v>
      </c>
      <c r="K19" s="65" t="s">
        <v>154</v>
      </c>
      <c r="L19" s="65">
        <v>54</v>
      </c>
      <c r="M19" s="26">
        <v>54</v>
      </c>
      <c r="N19" s="27">
        <v>89</v>
      </c>
      <c r="O19" s="95">
        <v>4</v>
      </c>
      <c r="P19" s="29">
        <v>152.48441717017428</v>
      </c>
      <c r="Q19" s="66" t="s">
        <v>155</v>
      </c>
    </row>
    <row r="20" spans="1:17" s="20" customFormat="1" ht="15" customHeight="1">
      <c r="A20" s="53">
        <v>7</v>
      </c>
      <c r="B20" s="32" t="s">
        <v>187</v>
      </c>
      <c r="C20" s="51" t="s">
        <v>188</v>
      </c>
      <c r="D20" s="54" t="s">
        <v>153</v>
      </c>
      <c r="E20" s="63">
        <v>49.89</v>
      </c>
      <c r="F20" s="55">
        <v>30</v>
      </c>
      <c r="G20" s="56">
        <v>34</v>
      </c>
      <c r="H20" s="46">
        <v>36</v>
      </c>
      <c r="I20" s="25">
        <v>36</v>
      </c>
      <c r="J20" s="87">
        <v>42</v>
      </c>
      <c r="K20" s="88">
        <v>45</v>
      </c>
      <c r="L20" s="88">
        <v>48</v>
      </c>
      <c r="M20" s="26">
        <v>48</v>
      </c>
      <c r="N20" s="27">
        <v>84</v>
      </c>
      <c r="O20" s="95">
        <v>3</v>
      </c>
      <c r="P20" s="29">
        <v>144.19159544652945</v>
      </c>
      <c r="Q20" s="59" t="s">
        <v>155</v>
      </c>
    </row>
    <row r="21" spans="1:17" s="20" customFormat="1" ht="15" customHeight="1">
      <c r="A21" s="53">
        <v>8</v>
      </c>
      <c r="B21" s="32" t="s">
        <v>189</v>
      </c>
      <c r="C21" s="51" t="s">
        <v>190</v>
      </c>
      <c r="D21" s="54" t="s">
        <v>70</v>
      </c>
      <c r="E21" s="50">
        <v>47.8</v>
      </c>
      <c r="F21" s="55">
        <v>30</v>
      </c>
      <c r="G21" s="56">
        <v>32</v>
      </c>
      <c r="H21" s="57" t="s">
        <v>186</v>
      </c>
      <c r="I21" s="25">
        <v>32</v>
      </c>
      <c r="J21" s="47">
        <v>40</v>
      </c>
      <c r="K21" s="45">
        <v>43</v>
      </c>
      <c r="L21" s="45" t="s">
        <v>179</v>
      </c>
      <c r="M21" s="26">
        <v>43</v>
      </c>
      <c r="N21" s="27">
        <v>75</v>
      </c>
      <c r="O21" s="95">
        <v>2</v>
      </c>
      <c r="P21" s="29">
        <v>133.67335204131658</v>
      </c>
      <c r="Q21" s="59" t="s">
        <v>191</v>
      </c>
    </row>
    <row r="22" spans="1:17" s="20" customFormat="1" ht="15" customHeight="1">
      <c r="A22" s="107">
        <v>9</v>
      </c>
      <c r="B22" s="108" t="s">
        <v>192</v>
      </c>
      <c r="C22" s="109" t="s">
        <v>193</v>
      </c>
      <c r="D22" s="110" t="s">
        <v>153</v>
      </c>
      <c r="E22" s="111"/>
      <c r="F22" s="112"/>
      <c r="G22" s="113"/>
      <c r="H22" s="114"/>
      <c r="I22" s="115"/>
      <c r="J22" s="113"/>
      <c r="K22" s="113"/>
      <c r="L22" s="113"/>
      <c r="M22" s="116"/>
      <c r="N22" s="117"/>
      <c r="O22" s="118">
        <v>1</v>
      </c>
      <c r="P22" s="119">
        <f>IF(ISERROR(N22*10^(0.794358141*(LOG10(E22/174.393))^2)),"",N22*10^(0.794358141*(LOG10(E22/174.393))^2))</f>
      </c>
      <c r="Q22" s="120" t="s">
        <v>155</v>
      </c>
    </row>
    <row r="23" spans="1:17" s="20" customFormat="1" ht="15" customHeight="1" hidden="1">
      <c r="A23" s="53"/>
      <c r="B23" s="60"/>
      <c r="C23" s="67"/>
      <c r="D23" s="68"/>
      <c r="E23" s="63"/>
      <c r="F23" s="64"/>
      <c r="G23" s="65"/>
      <c r="H23" s="65"/>
      <c r="I23" s="25">
        <f t="shared" si="1"/>
        <v>0</v>
      </c>
      <c r="J23" s="65"/>
      <c r="K23" s="65"/>
      <c r="L23" s="65"/>
      <c r="M23" s="26">
        <f t="shared" si="2"/>
        <v>0</v>
      </c>
      <c r="N23" s="27">
        <f t="shared" si="3"/>
        <v>0</v>
      </c>
      <c r="O23" s="58"/>
      <c r="P23" s="29">
        <f>IF(ISERROR(N23*10^(0.794358141*(LOG10(E23/174.393))^2)),"",N23*10^(0.794358141*(LOG10(E23/174.393))^2))</f>
      </c>
      <c r="Q23" s="89"/>
    </row>
    <row r="24" spans="1:17" s="20" customFormat="1" ht="15" customHeight="1" hidden="1">
      <c r="A24" s="53"/>
      <c r="B24" s="60"/>
      <c r="C24" s="67"/>
      <c r="D24" s="68"/>
      <c r="E24" s="63"/>
      <c r="F24" s="64"/>
      <c r="G24" s="65"/>
      <c r="H24" s="65"/>
      <c r="I24" s="25">
        <f t="shared" si="1"/>
        <v>0</v>
      </c>
      <c r="J24" s="65"/>
      <c r="K24" s="65"/>
      <c r="L24" s="65"/>
      <c r="M24" s="26">
        <f t="shared" si="2"/>
        <v>0</v>
      </c>
      <c r="N24" s="27">
        <f t="shared" si="3"/>
        <v>0</v>
      </c>
      <c r="O24" s="58"/>
      <c r="P24" s="29">
        <f>IF(ISERROR(N24*10^(0.794358141*(LOG10(E24/174.393))^2)),"",N24*10^(0.794358141*(LOG10(E24/174.393))^2))</f>
      </c>
      <c r="Q24" s="66"/>
    </row>
    <row r="25" spans="1:17" s="20" customFormat="1" ht="15" customHeight="1" hidden="1">
      <c r="A25" s="53"/>
      <c r="B25" s="60"/>
      <c r="C25" s="67"/>
      <c r="D25" s="68"/>
      <c r="E25" s="63"/>
      <c r="F25" s="64"/>
      <c r="G25" s="65"/>
      <c r="H25" s="65"/>
      <c r="I25" s="25">
        <f t="shared" si="1"/>
        <v>0</v>
      </c>
      <c r="J25" s="65"/>
      <c r="K25" s="65"/>
      <c r="L25" s="65"/>
      <c r="M25" s="26">
        <f t="shared" si="2"/>
        <v>0</v>
      </c>
      <c r="N25" s="27">
        <f t="shared" si="3"/>
        <v>0</v>
      </c>
      <c r="O25" s="58"/>
      <c r="P25" s="29">
        <f>IF(ISERROR(N25*10^(0.794358141*(LOG10(E25/174.393))^2)),"",N25*10^(0.794358141*(LOG10(E25/174.393))^2))</f>
      </c>
      <c r="Q25" s="66"/>
    </row>
    <row r="26" ht="15" customHeight="1">
      <c r="A26" s="90"/>
    </row>
    <row r="27" spans="1:8" ht="15" customHeight="1">
      <c r="A27" s="90"/>
      <c r="C27" s="121" t="s">
        <v>194</v>
      </c>
      <c r="D27" s="122"/>
      <c r="E27" s="122"/>
      <c r="F27" s="122"/>
      <c r="G27" s="123"/>
      <c r="H27" s="124"/>
    </row>
    <row r="28" ht="15" customHeight="1">
      <c r="A28" s="90"/>
    </row>
    <row r="29" spans="1:14" ht="15" customHeight="1">
      <c r="A29" s="90"/>
      <c r="B29" s="366" t="s">
        <v>48</v>
      </c>
      <c r="C29" s="366"/>
      <c r="H29" s="366" t="s">
        <v>49</v>
      </c>
      <c r="I29" s="366"/>
      <c r="J29" s="366"/>
      <c r="K29" s="366"/>
      <c r="L29" s="366"/>
      <c r="M29" s="366"/>
      <c r="N29" s="366"/>
    </row>
    <row r="30" spans="1:19" s="2" customFormat="1" ht="15" customHeight="1">
      <c r="A30" s="1"/>
      <c r="B30" s="96" t="s">
        <v>50</v>
      </c>
      <c r="C30" s="1"/>
      <c r="F30" s="1"/>
      <c r="G30" s="1"/>
      <c r="H30" s="97" t="s">
        <v>51</v>
      </c>
      <c r="I30" s="1"/>
      <c r="J30" s="1"/>
      <c r="K30" s="1"/>
      <c r="L30" s="1"/>
      <c r="M30" s="1"/>
      <c r="N30" s="1"/>
      <c r="O30" s="1"/>
      <c r="P30" s="1"/>
      <c r="Q30" s="1"/>
      <c r="R30"/>
      <c r="S30"/>
    </row>
    <row r="33" spans="1:19" s="2" customFormat="1" ht="12.75">
      <c r="A33" s="1"/>
      <c r="B33" s="91"/>
      <c r="C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/>
      <c r="S33"/>
    </row>
  </sheetData>
  <sheetProtection selectLockedCells="1" selectUnlockedCells="1"/>
  <mergeCells count="22">
    <mergeCell ref="A5:C5"/>
    <mergeCell ref="F5:H5"/>
    <mergeCell ref="J5:K5"/>
    <mergeCell ref="L5:M5"/>
    <mergeCell ref="A1:Q1"/>
    <mergeCell ref="A2:Q2"/>
    <mergeCell ref="A4:C4"/>
    <mergeCell ref="F4:H4"/>
    <mergeCell ref="J4:L4"/>
    <mergeCell ref="A6:A7"/>
    <mergeCell ref="B6:B7"/>
    <mergeCell ref="C6:C7"/>
    <mergeCell ref="D6:D7"/>
    <mergeCell ref="O6:O7"/>
    <mergeCell ref="P6:P7"/>
    <mergeCell ref="Q6:Q7"/>
    <mergeCell ref="B29:C29"/>
    <mergeCell ref="H29:N29"/>
    <mergeCell ref="E6:E7"/>
    <mergeCell ref="F6:I6"/>
    <mergeCell ref="J6:M6"/>
    <mergeCell ref="N6:N7"/>
  </mergeCells>
  <conditionalFormatting sqref="F9:H25 J9:L25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U4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.28125" style="1" customWidth="1"/>
    <col min="2" max="2" width="22.8515625" style="0" customWidth="1"/>
    <col min="3" max="3" width="6.00390625" style="1" customWidth="1"/>
    <col min="4" max="4" width="11.8515625" style="1" customWidth="1"/>
    <col min="5" max="5" width="6.57421875" style="2" customWidth="1"/>
    <col min="6" max="7" width="4.8515625" style="1" customWidth="1"/>
    <col min="8" max="8" width="4.7109375" style="1" customWidth="1"/>
    <col min="9" max="9" width="6.00390625" style="1" customWidth="1"/>
    <col min="10" max="11" width="4.8515625" style="1" customWidth="1"/>
    <col min="12" max="12" width="4.7109375" style="1" customWidth="1"/>
    <col min="13" max="13" width="6.28125" style="1" customWidth="1"/>
    <col min="14" max="14" width="7.8515625" style="1" customWidth="1"/>
    <col min="15" max="15" width="5.421875" style="1" customWidth="1"/>
    <col min="16" max="16" width="11.421875" style="1" customWidth="1"/>
    <col min="17" max="17" width="24.7109375" style="1" customWidth="1"/>
  </cols>
  <sheetData>
    <row r="1" spans="1:17" ht="12.75" customHeight="1">
      <c r="A1" s="381" t="s">
        <v>575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8" customHeight="1" thickBo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21" ht="17.25" customHeight="1">
      <c r="A3" s="289"/>
      <c r="B3" s="290"/>
      <c r="C3" s="291"/>
      <c r="D3" s="291"/>
      <c r="E3" s="292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3"/>
      <c r="U3" s="211"/>
    </row>
    <row r="4" spans="1:17" ht="16.5" customHeight="1">
      <c r="A4" s="383" t="s">
        <v>505</v>
      </c>
      <c r="B4" s="373"/>
      <c r="C4" s="373"/>
      <c r="D4" s="286"/>
      <c r="E4" s="287"/>
      <c r="F4" s="384" t="s">
        <v>27</v>
      </c>
      <c r="G4" s="384"/>
      <c r="H4" s="384"/>
      <c r="I4" s="286"/>
      <c r="J4" s="385" t="s">
        <v>563</v>
      </c>
      <c r="K4" s="385"/>
      <c r="L4" s="385"/>
      <c r="M4" s="286"/>
      <c r="N4" s="286"/>
      <c r="O4" s="286"/>
      <c r="P4" s="288" t="s">
        <v>569</v>
      </c>
      <c r="Q4" s="296"/>
    </row>
    <row r="5" spans="1:19" ht="19.5" customHeight="1">
      <c r="A5" s="379" t="s">
        <v>5</v>
      </c>
      <c r="B5" s="375"/>
      <c r="C5" s="375"/>
      <c r="D5" s="285"/>
      <c r="E5" s="297"/>
      <c r="F5" s="380" t="s">
        <v>6</v>
      </c>
      <c r="G5" s="380"/>
      <c r="H5" s="380"/>
      <c r="I5" s="298"/>
      <c r="J5" s="378" t="s">
        <v>7</v>
      </c>
      <c r="K5" s="378"/>
      <c r="L5" s="378"/>
      <c r="M5" s="378"/>
      <c r="N5" s="298"/>
      <c r="O5" s="298"/>
      <c r="P5" s="10" t="s">
        <v>8</v>
      </c>
      <c r="Q5" s="299"/>
      <c r="S5" s="15"/>
    </row>
    <row r="6" spans="1:17" ht="15" customHeight="1">
      <c r="A6" s="386" t="s">
        <v>9</v>
      </c>
      <c r="B6" s="322" t="s">
        <v>509</v>
      </c>
      <c r="C6" s="295"/>
      <c r="D6" s="369" t="s">
        <v>540</v>
      </c>
      <c r="E6" s="367" t="s">
        <v>12</v>
      </c>
      <c r="F6" s="368" t="s">
        <v>13</v>
      </c>
      <c r="G6" s="368"/>
      <c r="H6" s="368"/>
      <c r="I6" s="368"/>
      <c r="J6" s="368" t="s">
        <v>14</v>
      </c>
      <c r="K6" s="368"/>
      <c r="L6" s="368"/>
      <c r="M6" s="368"/>
      <c r="N6" s="369" t="s">
        <v>15</v>
      </c>
      <c r="O6" s="363" t="s">
        <v>508</v>
      </c>
      <c r="P6" s="364" t="s">
        <v>17</v>
      </c>
      <c r="Q6" s="272" t="s">
        <v>18</v>
      </c>
    </row>
    <row r="7" spans="1:17" s="20" customFormat="1" ht="15" customHeight="1">
      <c r="A7" s="386"/>
      <c r="B7" s="294"/>
      <c r="C7" s="271"/>
      <c r="D7" s="369"/>
      <c r="E7" s="367"/>
      <c r="F7" s="17">
        <v>1</v>
      </c>
      <c r="G7" s="18">
        <v>2</v>
      </c>
      <c r="H7" s="18">
        <v>3</v>
      </c>
      <c r="I7" s="19" t="s">
        <v>19</v>
      </c>
      <c r="J7" s="17">
        <v>1</v>
      </c>
      <c r="K7" s="18">
        <v>2</v>
      </c>
      <c r="L7" s="18">
        <v>3</v>
      </c>
      <c r="M7" s="19" t="s">
        <v>19</v>
      </c>
      <c r="N7" s="369"/>
      <c r="O7" s="363"/>
      <c r="P7" s="364"/>
      <c r="Q7" s="272"/>
    </row>
    <row r="8" spans="1:17" s="20" customFormat="1" ht="15" customHeight="1" hidden="1">
      <c r="A8" s="300"/>
      <c r="B8" s="227"/>
      <c r="C8" s="280"/>
      <c r="D8" s="86"/>
      <c r="E8" s="63"/>
      <c r="F8" s="64"/>
      <c r="G8" s="65"/>
      <c r="H8" s="65"/>
      <c r="I8" s="25">
        <f aca="true" t="shared" si="0" ref="I8:I14">MAX(F8:H8)</f>
        <v>0</v>
      </c>
      <c r="J8" s="71"/>
      <c r="K8" s="65"/>
      <c r="L8" s="65"/>
      <c r="M8" s="26">
        <f aca="true" t="shared" si="1" ref="M8:M14">MAX(J8:L8)</f>
        <v>0</v>
      </c>
      <c r="N8" s="27">
        <f aca="true" t="shared" si="2" ref="N8:N14">SUM(I8,M8)</f>
        <v>0</v>
      </c>
      <c r="O8" s="94"/>
      <c r="P8" s="29">
        <f aca="true" t="shared" si="3" ref="P8:P14">IF(ISERROR(N8*10^(0.794358141*(LOG10(E8/174.393))^2)),"",N8*10^(0.794358141*(LOG10(E8/174.393))^2))</f>
      </c>
      <c r="Q8" s="301"/>
    </row>
    <row r="9" spans="1:17" s="20" customFormat="1" ht="15" customHeight="1" hidden="1">
      <c r="A9" s="300"/>
      <c r="B9" s="227"/>
      <c r="C9" s="280"/>
      <c r="D9" s="86"/>
      <c r="E9" s="63"/>
      <c r="F9" s="64"/>
      <c r="G9" s="65"/>
      <c r="H9" s="65"/>
      <c r="I9" s="25">
        <f t="shared" si="0"/>
        <v>0</v>
      </c>
      <c r="J9" s="71"/>
      <c r="K9" s="65"/>
      <c r="L9" s="65"/>
      <c r="M9" s="26">
        <f t="shared" si="1"/>
        <v>0</v>
      </c>
      <c r="N9" s="27">
        <f t="shared" si="2"/>
        <v>0</v>
      </c>
      <c r="O9" s="94"/>
      <c r="P9" s="29">
        <f t="shared" si="3"/>
      </c>
      <c r="Q9" s="301"/>
    </row>
    <row r="10" spans="1:17" s="20" customFormat="1" ht="15" customHeight="1" hidden="1">
      <c r="A10" s="300"/>
      <c r="B10" s="227"/>
      <c r="C10" s="280"/>
      <c r="D10" s="86"/>
      <c r="E10" s="63"/>
      <c r="F10" s="64"/>
      <c r="G10" s="65"/>
      <c r="H10" s="65"/>
      <c r="I10" s="25">
        <f t="shared" si="0"/>
        <v>0</v>
      </c>
      <c r="J10" s="71"/>
      <c r="K10" s="65"/>
      <c r="L10" s="65"/>
      <c r="M10" s="26">
        <f t="shared" si="1"/>
        <v>0</v>
      </c>
      <c r="N10" s="27">
        <f t="shared" si="2"/>
        <v>0</v>
      </c>
      <c r="O10" s="94"/>
      <c r="P10" s="29">
        <f t="shared" si="3"/>
      </c>
      <c r="Q10" s="301"/>
    </row>
    <row r="11" spans="1:17" s="20" customFormat="1" ht="15" customHeight="1" hidden="1">
      <c r="A11" s="300"/>
      <c r="B11" s="227"/>
      <c r="C11" s="280"/>
      <c r="D11" s="86"/>
      <c r="E11" s="63"/>
      <c r="F11" s="64"/>
      <c r="G11" s="65"/>
      <c r="H11" s="65"/>
      <c r="I11" s="25">
        <f t="shared" si="0"/>
        <v>0</v>
      </c>
      <c r="J11" s="71"/>
      <c r="K11" s="65"/>
      <c r="L11" s="65"/>
      <c r="M11" s="26">
        <f t="shared" si="1"/>
        <v>0</v>
      </c>
      <c r="N11" s="27">
        <f t="shared" si="2"/>
        <v>0</v>
      </c>
      <c r="O11" s="94"/>
      <c r="P11" s="29">
        <f t="shared" si="3"/>
      </c>
      <c r="Q11" s="301"/>
    </row>
    <row r="12" spans="1:17" s="20" customFormat="1" ht="15" customHeight="1" hidden="1">
      <c r="A12" s="300"/>
      <c r="B12" s="227"/>
      <c r="C12" s="280"/>
      <c r="D12" s="86"/>
      <c r="E12" s="63"/>
      <c r="F12" s="64"/>
      <c r="G12" s="65"/>
      <c r="H12" s="65"/>
      <c r="I12" s="25">
        <f t="shared" si="0"/>
        <v>0</v>
      </c>
      <c r="J12" s="71"/>
      <c r="K12" s="65"/>
      <c r="L12" s="65"/>
      <c r="M12" s="26">
        <f t="shared" si="1"/>
        <v>0</v>
      </c>
      <c r="N12" s="27">
        <f t="shared" si="2"/>
        <v>0</v>
      </c>
      <c r="O12" s="94"/>
      <c r="P12" s="29">
        <f t="shared" si="3"/>
      </c>
      <c r="Q12" s="301"/>
    </row>
    <row r="13" spans="1:17" s="20" customFormat="1" ht="15" customHeight="1" hidden="1">
      <c r="A13" s="300"/>
      <c r="B13" s="227"/>
      <c r="C13" s="280"/>
      <c r="D13" s="86"/>
      <c r="E13" s="63"/>
      <c r="F13" s="64"/>
      <c r="G13" s="65"/>
      <c r="H13" s="65"/>
      <c r="I13" s="25">
        <f t="shared" si="0"/>
        <v>0</v>
      </c>
      <c r="J13" s="71"/>
      <c r="K13" s="65"/>
      <c r="L13" s="65"/>
      <c r="M13" s="26">
        <f t="shared" si="1"/>
        <v>0</v>
      </c>
      <c r="N13" s="27">
        <f t="shared" si="2"/>
        <v>0</v>
      </c>
      <c r="O13" s="94"/>
      <c r="P13" s="29">
        <f t="shared" si="3"/>
      </c>
      <c r="Q13" s="301"/>
    </row>
    <row r="14" spans="1:17" s="20" customFormat="1" ht="15" customHeight="1" hidden="1">
      <c r="A14" s="300"/>
      <c r="B14" s="227"/>
      <c r="C14" s="280"/>
      <c r="D14" s="86"/>
      <c r="E14" s="63"/>
      <c r="F14" s="64"/>
      <c r="G14" s="65"/>
      <c r="H14" s="65"/>
      <c r="I14" s="25">
        <f t="shared" si="0"/>
        <v>0</v>
      </c>
      <c r="J14" s="71"/>
      <c r="K14" s="65"/>
      <c r="L14" s="65"/>
      <c r="M14" s="26">
        <f t="shared" si="1"/>
        <v>0</v>
      </c>
      <c r="N14" s="27">
        <f t="shared" si="2"/>
        <v>0</v>
      </c>
      <c r="O14" s="94"/>
      <c r="P14" s="29">
        <f t="shared" si="3"/>
      </c>
      <c r="Q14" s="301"/>
    </row>
    <row r="15" spans="1:17" s="20" customFormat="1" ht="15" customHeight="1">
      <c r="A15" s="302"/>
      <c r="B15" s="274" t="s">
        <v>516</v>
      </c>
      <c r="C15" s="281"/>
      <c r="D15" s="278"/>
      <c r="E15" s="63"/>
      <c r="F15" s="64"/>
      <c r="G15" s="65"/>
      <c r="H15" s="65"/>
      <c r="I15" s="25"/>
      <c r="J15" s="71"/>
      <c r="K15" s="65"/>
      <c r="L15" s="65"/>
      <c r="M15" s="26"/>
      <c r="N15" s="27"/>
      <c r="O15" s="95"/>
      <c r="P15" s="29"/>
      <c r="Q15" s="301"/>
    </row>
    <row r="16" spans="1:17" s="20" customFormat="1" ht="15" customHeight="1">
      <c r="A16" s="303"/>
      <c r="B16" s="208" t="s">
        <v>525</v>
      </c>
      <c r="C16" s="196"/>
      <c r="D16" s="262" t="s">
        <v>526</v>
      </c>
      <c r="E16" s="43">
        <v>30.6</v>
      </c>
      <c r="F16" s="44">
        <v>20</v>
      </c>
      <c r="G16" s="45">
        <v>22</v>
      </c>
      <c r="H16" s="46">
        <v>23</v>
      </c>
      <c r="I16" s="25">
        <f aca="true" t="shared" si="4" ref="I16:I24">MAX(F16:H16)</f>
        <v>23</v>
      </c>
      <c r="J16" s="47">
        <v>26</v>
      </c>
      <c r="K16" s="45" t="s">
        <v>77</v>
      </c>
      <c r="L16" s="45">
        <v>28</v>
      </c>
      <c r="M16" s="26">
        <f aca="true" t="shared" si="5" ref="M16:M25">MAX(J16:L16)</f>
        <v>28</v>
      </c>
      <c r="N16" s="27">
        <f aca="true" t="shared" si="6" ref="N16:N25">SUM(I16,M16)</f>
        <v>51</v>
      </c>
      <c r="O16" s="94">
        <v>9</v>
      </c>
      <c r="P16" s="29">
        <f aca="true" t="shared" si="7" ref="P16:P24">IF(ISERROR(N16*10^(0.794358141*(LOG10(E16/174.393))^2)),"",N16*10^(0.794358141*(LOG10(E16/174.393))^2))</f>
        <v>144.99179313832184</v>
      </c>
      <c r="Q16" s="301" t="s">
        <v>200</v>
      </c>
    </row>
    <row r="17" spans="1:17" s="20" customFormat="1" ht="15" customHeight="1">
      <c r="A17" s="303"/>
      <c r="B17" s="275" t="s">
        <v>572</v>
      </c>
      <c r="C17" s="282"/>
      <c r="D17" s="262" t="s">
        <v>526</v>
      </c>
      <c r="E17" s="43">
        <v>30.8</v>
      </c>
      <c r="F17" s="44">
        <v>15</v>
      </c>
      <c r="G17" s="45">
        <v>17</v>
      </c>
      <c r="H17" s="46" t="s">
        <v>581</v>
      </c>
      <c r="I17" s="25">
        <f t="shared" si="4"/>
        <v>17</v>
      </c>
      <c r="J17" s="47">
        <v>20</v>
      </c>
      <c r="K17" s="45">
        <v>22</v>
      </c>
      <c r="L17" s="45" t="s">
        <v>582</v>
      </c>
      <c r="M17" s="26">
        <f t="shared" si="5"/>
        <v>22</v>
      </c>
      <c r="N17" s="27">
        <f t="shared" si="6"/>
        <v>39</v>
      </c>
      <c r="O17" s="94">
        <v>10</v>
      </c>
      <c r="P17" s="29">
        <f t="shared" si="7"/>
        <v>110.01373296043771</v>
      </c>
      <c r="Q17" s="301" t="s">
        <v>573</v>
      </c>
    </row>
    <row r="18" spans="1:17" s="20" customFormat="1" ht="15" customHeight="1">
      <c r="A18" s="303"/>
      <c r="B18" s="275" t="s">
        <v>527</v>
      </c>
      <c r="C18" s="282"/>
      <c r="D18" s="262" t="s">
        <v>526</v>
      </c>
      <c r="E18" s="43">
        <v>44.9</v>
      </c>
      <c r="F18" s="44">
        <v>40</v>
      </c>
      <c r="G18" s="45">
        <v>43</v>
      </c>
      <c r="H18" s="46" t="s">
        <v>179</v>
      </c>
      <c r="I18" s="25">
        <f t="shared" si="4"/>
        <v>43</v>
      </c>
      <c r="J18" s="47">
        <v>53</v>
      </c>
      <c r="K18" s="45">
        <v>55</v>
      </c>
      <c r="L18" s="45" t="s">
        <v>141</v>
      </c>
      <c r="M18" s="26">
        <f t="shared" si="5"/>
        <v>55</v>
      </c>
      <c r="N18" s="27">
        <f t="shared" si="6"/>
        <v>98</v>
      </c>
      <c r="O18" s="94">
        <v>1</v>
      </c>
      <c r="P18" s="29">
        <f t="shared" si="7"/>
        <v>184.95675814174453</v>
      </c>
      <c r="Q18" s="301" t="s">
        <v>574</v>
      </c>
    </row>
    <row r="19" spans="1:17" s="20" customFormat="1" ht="15" customHeight="1">
      <c r="A19" s="303"/>
      <c r="B19" s="275" t="s">
        <v>580</v>
      </c>
      <c r="C19" s="282"/>
      <c r="D19" s="262" t="s">
        <v>526</v>
      </c>
      <c r="E19" s="43">
        <v>47.8</v>
      </c>
      <c r="F19" s="44">
        <v>20</v>
      </c>
      <c r="G19" s="45">
        <v>22</v>
      </c>
      <c r="H19" s="46" t="s">
        <v>582</v>
      </c>
      <c r="I19" s="25">
        <f t="shared" si="4"/>
        <v>22</v>
      </c>
      <c r="J19" s="47">
        <v>26</v>
      </c>
      <c r="K19" s="45">
        <v>28</v>
      </c>
      <c r="L19" s="45">
        <v>30</v>
      </c>
      <c r="M19" s="26">
        <f t="shared" si="5"/>
        <v>30</v>
      </c>
      <c r="N19" s="27">
        <f t="shared" si="6"/>
        <v>52</v>
      </c>
      <c r="O19" s="94">
        <v>8</v>
      </c>
      <c r="P19" s="29">
        <f t="shared" si="7"/>
        <v>92.68019074864615</v>
      </c>
      <c r="Q19" s="301" t="s">
        <v>200</v>
      </c>
    </row>
    <row r="20" spans="1:17" s="20" customFormat="1" ht="15" customHeight="1">
      <c r="A20" s="303"/>
      <c r="B20" s="275" t="s">
        <v>528</v>
      </c>
      <c r="C20" s="282"/>
      <c r="D20" s="262" t="s">
        <v>526</v>
      </c>
      <c r="E20" s="43">
        <v>43.7</v>
      </c>
      <c r="F20" s="44">
        <v>35</v>
      </c>
      <c r="G20" s="45">
        <v>37</v>
      </c>
      <c r="H20" s="46" t="s">
        <v>585</v>
      </c>
      <c r="I20" s="25">
        <f t="shared" si="4"/>
        <v>37</v>
      </c>
      <c r="J20" s="47">
        <v>45</v>
      </c>
      <c r="K20" s="45">
        <v>48</v>
      </c>
      <c r="L20" s="45">
        <v>50</v>
      </c>
      <c r="M20" s="26">
        <f t="shared" si="5"/>
        <v>50</v>
      </c>
      <c r="N20" s="27">
        <f t="shared" si="6"/>
        <v>87</v>
      </c>
      <c r="O20" s="94">
        <v>2</v>
      </c>
      <c r="P20" s="29">
        <f t="shared" si="7"/>
        <v>168.45645993224184</v>
      </c>
      <c r="Q20" s="301" t="s">
        <v>200</v>
      </c>
    </row>
    <row r="21" spans="1:17" s="20" customFormat="1" ht="15" customHeight="1">
      <c r="A21" s="304"/>
      <c r="B21" s="276" t="s">
        <v>541</v>
      </c>
      <c r="C21" s="282"/>
      <c r="D21" s="24" t="s">
        <v>609</v>
      </c>
      <c r="E21" s="43">
        <v>40.9</v>
      </c>
      <c r="F21" s="44">
        <v>25</v>
      </c>
      <c r="G21" s="45" t="s">
        <v>77</v>
      </c>
      <c r="H21" s="46" t="s">
        <v>77</v>
      </c>
      <c r="I21" s="25">
        <f t="shared" si="4"/>
        <v>25</v>
      </c>
      <c r="J21" s="47">
        <v>35</v>
      </c>
      <c r="K21" s="45" t="s">
        <v>71</v>
      </c>
      <c r="L21" s="45" t="s">
        <v>71</v>
      </c>
      <c r="M21" s="26">
        <f t="shared" si="5"/>
        <v>35</v>
      </c>
      <c r="N21" s="27">
        <f t="shared" si="6"/>
        <v>60</v>
      </c>
      <c r="O21" s="94">
        <v>7</v>
      </c>
      <c r="P21" s="29">
        <f t="shared" si="7"/>
        <v>123.94744935194649</v>
      </c>
      <c r="Q21" s="301" t="s">
        <v>545</v>
      </c>
    </row>
    <row r="22" spans="1:17" s="20" customFormat="1" ht="15" customHeight="1">
      <c r="A22" s="304"/>
      <c r="B22" s="276" t="s">
        <v>543</v>
      </c>
      <c r="C22" s="282"/>
      <c r="D22" s="24" t="s">
        <v>609</v>
      </c>
      <c r="E22" s="43">
        <v>48</v>
      </c>
      <c r="F22" s="44">
        <v>35</v>
      </c>
      <c r="G22" s="45" t="s">
        <v>96</v>
      </c>
      <c r="H22" s="46" t="s">
        <v>96</v>
      </c>
      <c r="I22" s="25">
        <f t="shared" si="4"/>
        <v>35</v>
      </c>
      <c r="J22" s="47">
        <v>42</v>
      </c>
      <c r="K22" s="45" t="s">
        <v>179</v>
      </c>
      <c r="L22" s="45" t="s">
        <v>179</v>
      </c>
      <c r="M22" s="26">
        <f t="shared" si="5"/>
        <v>42</v>
      </c>
      <c r="N22" s="27">
        <f t="shared" si="6"/>
        <v>77</v>
      </c>
      <c r="O22" s="94">
        <v>3</v>
      </c>
      <c r="P22" s="29">
        <f t="shared" si="7"/>
        <v>136.72803246678157</v>
      </c>
      <c r="Q22" s="301" t="s">
        <v>545</v>
      </c>
    </row>
    <row r="23" spans="1:17" s="20" customFormat="1" ht="15" customHeight="1">
      <c r="A23" s="304"/>
      <c r="B23" s="276" t="s">
        <v>544</v>
      </c>
      <c r="C23" s="282"/>
      <c r="D23" s="24" t="s">
        <v>609</v>
      </c>
      <c r="E23" s="43">
        <v>40</v>
      </c>
      <c r="F23" s="44">
        <v>30</v>
      </c>
      <c r="G23" s="45">
        <v>32</v>
      </c>
      <c r="H23" s="46" t="s">
        <v>584</v>
      </c>
      <c r="I23" s="25">
        <f t="shared" si="4"/>
        <v>32</v>
      </c>
      <c r="J23" s="47" t="s">
        <v>586</v>
      </c>
      <c r="K23" s="45">
        <v>41</v>
      </c>
      <c r="L23" s="45" t="s">
        <v>68</v>
      </c>
      <c r="M23" s="26">
        <f t="shared" si="5"/>
        <v>41</v>
      </c>
      <c r="N23" s="27">
        <f t="shared" si="6"/>
        <v>73</v>
      </c>
      <c r="O23" s="94">
        <v>4</v>
      </c>
      <c r="P23" s="29">
        <f t="shared" si="7"/>
        <v>154.22412950018543</v>
      </c>
      <c r="Q23" s="301" t="s">
        <v>545</v>
      </c>
    </row>
    <row r="24" spans="1:17" s="20" customFormat="1" ht="15" customHeight="1">
      <c r="A24" s="304"/>
      <c r="B24" s="276" t="s">
        <v>557</v>
      </c>
      <c r="C24" s="282"/>
      <c r="D24" s="262" t="s">
        <v>558</v>
      </c>
      <c r="E24" s="43">
        <v>37.5</v>
      </c>
      <c r="F24" s="44">
        <v>22</v>
      </c>
      <c r="G24" s="45">
        <v>25</v>
      </c>
      <c r="H24" s="46">
        <v>28</v>
      </c>
      <c r="I24" s="25">
        <f t="shared" si="4"/>
        <v>28</v>
      </c>
      <c r="J24" s="47">
        <v>30</v>
      </c>
      <c r="K24" s="45">
        <v>32</v>
      </c>
      <c r="L24" s="45">
        <v>35</v>
      </c>
      <c r="M24" s="26">
        <f t="shared" si="5"/>
        <v>35</v>
      </c>
      <c r="N24" s="27">
        <f t="shared" si="6"/>
        <v>63</v>
      </c>
      <c r="O24" s="94">
        <v>6</v>
      </c>
      <c r="P24" s="29">
        <f t="shared" si="7"/>
        <v>142.32114553841728</v>
      </c>
      <c r="Q24" s="301" t="s">
        <v>47</v>
      </c>
    </row>
    <row r="25" spans="1:17" s="20" customFormat="1" ht="15" customHeight="1">
      <c r="A25" s="304"/>
      <c r="B25" s="276" t="s">
        <v>560</v>
      </c>
      <c r="C25" s="282"/>
      <c r="D25" s="279" t="s">
        <v>515</v>
      </c>
      <c r="E25" s="43">
        <v>44.8</v>
      </c>
      <c r="F25" s="44">
        <v>26</v>
      </c>
      <c r="G25" s="45">
        <v>29</v>
      </c>
      <c r="H25" s="46" t="s">
        <v>67</v>
      </c>
      <c r="I25" s="25">
        <f>MAX(F25:H25)</f>
        <v>29</v>
      </c>
      <c r="J25" s="47">
        <v>35</v>
      </c>
      <c r="K25" s="45" t="s">
        <v>71</v>
      </c>
      <c r="L25" s="45" t="s">
        <v>71</v>
      </c>
      <c r="M25" s="26">
        <f t="shared" si="5"/>
        <v>35</v>
      </c>
      <c r="N25" s="27">
        <f t="shared" si="6"/>
        <v>64</v>
      </c>
      <c r="O25" s="94">
        <v>5</v>
      </c>
      <c r="P25" s="29">
        <f>IF(ISERROR(N25*10^(0.794358141*(LOG10(E25/174.393))^2)),"",N25*10^(0.794358141*(LOG10(E25/174.393))^2))</f>
        <v>121.04069214714325</v>
      </c>
      <c r="Q25" s="301" t="s">
        <v>562</v>
      </c>
    </row>
    <row r="26" spans="1:17" s="20" customFormat="1" ht="15" customHeight="1">
      <c r="A26" s="305"/>
      <c r="B26" s="247" t="s">
        <v>519</v>
      </c>
      <c r="C26" s="283"/>
      <c r="D26" s="86"/>
      <c r="E26" s="63"/>
      <c r="F26" s="64"/>
      <c r="G26" s="65"/>
      <c r="H26" s="65"/>
      <c r="I26" s="25"/>
      <c r="J26" s="71"/>
      <c r="K26" s="65"/>
      <c r="L26" s="65"/>
      <c r="M26" s="26"/>
      <c r="N26" s="27"/>
      <c r="O26" s="95"/>
      <c r="P26" s="29"/>
      <c r="Q26" s="301"/>
    </row>
    <row r="27" spans="1:17" s="20" customFormat="1" ht="15" customHeight="1">
      <c r="A27" s="303"/>
      <c r="B27" s="208" t="s">
        <v>529</v>
      </c>
      <c r="C27" s="196"/>
      <c r="D27" s="262" t="s">
        <v>526</v>
      </c>
      <c r="E27" s="63">
        <v>53.6</v>
      </c>
      <c r="F27" s="64">
        <v>50</v>
      </c>
      <c r="G27" s="65">
        <v>56</v>
      </c>
      <c r="H27" s="65">
        <v>60</v>
      </c>
      <c r="I27" s="25">
        <f>MAX(F27:H27)</f>
        <v>60</v>
      </c>
      <c r="J27" s="71">
        <v>72</v>
      </c>
      <c r="K27" s="65">
        <v>77</v>
      </c>
      <c r="L27" s="65">
        <v>80</v>
      </c>
      <c r="M27" s="26">
        <f>MAX(J27:L27)</f>
        <v>80</v>
      </c>
      <c r="N27" s="27">
        <f>SUM(I27,M27)</f>
        <v>140</v>
      </c>
      <c r="O27" s="94">
        <v>3</v>
      </c>
      <c r="P27" s="29">
        <f>IF(ISERROR(N27*10^(0.794358141*(LOG10(E27/174.393))^2)),"",N27*10^(0.794358141*(LOG10(E27/174.393))^2))</f>
        <v>226.28754883688384</v>
      </c>
      <c r="Q27" s="306" t="s">
        <v>547</v>
      </c>
    </row>
    <row r="28" spans="1:17" s="20" customFormat="1" ht="14.25" customHeight="1">
      <c r="A28" s="304"/>
      <c r="B28" s="277" t="s">
        <v>564</v>
      </c>
      <c r="C28" s="282"/>
      <c r="D28" s="24" t="s">
        <v>609</v>
      </c>
      <c r="E28" s="63">
        <v>55.45</v>
      </c>
      <c r="F28" s="64">
        <v>64</v>
      </c>
      <c r="G28" s="65" t="s">
        <v>203</v>
      </c>
      <c r="H28" s="65" t="s">
        <v>203</v>
      </c>
      <c r="I28" s="25">
        <f>MAX(F28:H28)</f>
        <v>64</v>
      </c>
      <c r="J28" s="71">
        <v>81</v>
      </c>
      <c r="K28" s="65">
        <v>83</v>
      </c>
      <c r="L28" s="65" t="s">
        <v>198</v>
      </c>
      <c r="M28" s="26">
        <f>MAX(J28:L28)</f>
        <v>83</v>
      </c>
      <c r="N28" s="27">
        <f>SUM(I28,M28)</f>
        <v>147</v>
      </c>
      <c r="O28" s="94">
        <v>1</v>
      </c>
      <c r="P28" s="29">
        <f>IF(ISERROR(N28*10^(0.794358141*(LOG10(E28/174.393))^2)),"",N28*10^(0.794358141*(LOG10(E28/174.393))^2))</f>
        <v>231.2207071913007</v>
      </c>
      <c r="Q28" s="301" t="s">
        <v>545</v>
      </c>
    </row>
    <row r="29" spans="1:17" s="20" customFormat="1" ht="14.25" customHeight="1">
      <c r="A29" s="304"/>
      <c r="B29" s="277" t="s">
        <v>546</v>
      </c>
      <c r="C29" s="282"/>
      <c r="D29" s="24" t="s">
        <v>609</v>
      </c>
      <c r="E29" s="63">
        <v>53.2</v>
      </c>
      <c r="F29" s="64">
        <v>40</v>
      </c>
      <c r="G29" s="65">
        <v>45</v>
      </c>
      <c r="H29" s="65" t="s">
        <v>334</v>
      </c>
      <c r="I29" s="25">
        <f>MAX(F29:H29)</f>
        <v>45</v>
      </c>
      <c r="J29" s="71">
        <v>55</v>
      </c>
      <c r="K29" s="65">
        <v>60</v>
      </c>
      <c r="L29" s="65">
        <v>65</v>
      </c>
      <c r="M29" s="26">
        <f>MAX(J29:L29)</f>
        <v>65</v>
      </c>
      <c r="N29" s="27">
        <f>SUM(I29,M29)</f>
        <v>110</v>
      </c>
      <c r="O29" s="94">
        <v>4</v>
      </c>
      <c r="P29" s="29">
        <f>IF(ISERROR(N29*10^(0.794358141*(LOG10(E29/174.393))^2)),"",N29*10^(0.794358141*(LOG10(E29/174.393))^2))</f>
        <v>178.8882391341318</v>
      </c>
      <c r="Q29" s="301" t="s">
        <v>545</v>
      </c>
    </row>
    <row r="30" spans="1:17" s="20" customFormat="1" ht="15" customHeight="1">
      <c r="A30" s="304"/>
      <c r="B30" s="277" t="s">
        <v>550</v>
      </c>
      <c r="C30" s="282"/>
      <c r="D30" s="262" t="s">
        <v>70</v>
      </c>
      <c r="E30" s="63">
        <v>54.5</v>
      </c>
      <c r="F30" s="64">
        <v>66</v>
      </c>
      <c r="G30" s="65">
        <v>68</v>
      </c>
      <c r="H30" s="65" t="s">
        <v>592</v>
      </c>
      <c r="I30" s="25">
        <f>MAX(F30:H30)</f>
        <v>68</v>
      </c>
      <c r="J30" s="71">
        <v>72</v>
      </c>
      <c r="K30" s="65">
        <v>76</v>
      </c>
      <c r="L30" s="65" t="s">
        <v>592</v>
      </c>
      <c r="M30" s="26">
        <f>MAX(J30:L30)</f>
        <v>76</v>
      </c>
      <c r="N30" s="27">
        <f>SUM(I30,M30)</f>
        <v>144</v>
      </c>
      <c r="O30" s="94">
        <v>2</v>
      </c>
      <c r="P30" s="29">
        <f>IF(ISERROR(N30*10^(0.794358141*(LOG10(E30/174.393))^2)),"",N30*10^(0.794358141*(LOG10(E30/174.393))^2))</f>
        <v>229.64131926845363</v>
      </c>
      <c r="Q30" s="301" t="s">
        <v>72</v>
      </c>
    </row>
    <row r="31" spans="1:17" s="20" customFormat="1" ht="15" customHeight="1" thickBot="1">
      <c r="A31" s="307"/>
      <c r="B31" s="308" t="s">
        <v>512</v>
      </c>
      <c r="C31" s="309"/>
      <c r="D31" s="310" t="s">
        <v>515</v>
      </c>
      <c r="E31" s="311">
        <v>55.1</v>
      </c>
      <c r="F31" s="312">
        <v>26</v>
      </c>
      <c r="G31" s="313" t="s">
        <v>583</v>
      </c>
      <c r="H31" s="314">
        <v>30</v>
      </c>
      <c r="I31" s="315">
        <f>MAX(F31:H31)</f>
        <v>30</v>
      </c>
      <c r="J31" s="316">
        <v>35</v>
      </c>
      <c r="K31" s="313">
        <v>38</v>
      </c>
      <c r="L31" s="313">
        <v>40</v>
      </c>
      <c r="M31" s="317">
        <f>MAX(J31:L31)</f>
        <v>40</v>
      </c>
      <c r="N31" s="318">
        <f>SUM(I31,M31)</f>
        <v>70</v>
      </c>
      <c r="O31" s="319">
        <v>5</v>
      </c>
      <c r="P31" s="320">
        <f>IF(ISERROR(N31*10^(0.794358141*(LOG10(E31/174.393))^2)),"",N31*10^(0.794358141*(LOG10(E31/174.393))^2))</f>
        <v>110.65919811374056</v>
      </c>
      <c r="Q31" s="321" t="s">
        <v>139</v>
      </c>
    </row>
    <row r="32" spans="1:18" ht="15" customHeight="1">
      <c r="A32" s="256"/>
      <c r="B32" s="257"/>
      <c r="C32" s="258"/>
      <c r="D32" s="251"/>
      <c r="E32" s="259"/>
      <c r="F32" s="200"/>
      <c r="G32" s="200"/>
      <c r="H32" s="200"/>
      <c r="I32" s="201"/>
      <c r="J32" s="200"/>
      <c r="K32" s="200"/>
      <c r="L32" s="200"/>
      <c r="M32" s="202"/>
      <c r="N32" s="203"/>
      <c r="O32" s="221"/>
      <c r="P32" s="204"/>
      <c r="Q32" s="260"/>
      <c r="R32" s="221"/>
    </row>
    <row r="33" spans="1:17" s="20" customFormat="1" ht="15" customHeight="1">
      <c r="A33" s="90"/>
      <c r="B33" s="366" t="s">
        <v>576</v>
      </c>
      <c r="C33" s="366"/>
      <c r="D33" s="2"/>
      <c r="E33" s="2"/>
      <c r="F33" s="1"/>
      <c r="G33" s="1"/>
      <c r="H33" s="366" t="s">
        <v>605</v>
      </c>
      <c r="I33" s="366"/>
      <c r="J33" s="366"/>
      <c r="K33" s="366"/>
      <c r="L33" s="366"/>
      <c r="M33" s="366"/>
      <c r="N33" s="366"/>
      <c r="O33" s="1"/>
      <c r="P33" s="1"/>
      <c r="Q33" s="1"/>
    </row>
    <row r="34" spans="1:17" s="20" customFormat="1" ht="17.25" customHeight="1">
      <c r="A34" s="1"/>
      <c r="B34" s="96" t="s">
        <v>579</v>
      </c>
      <c r="C34" s="1"/>
      <c r="D34" s="2"/>
      <c r="E34" s="2"/>
      <c r="F34" s="1"/>
      <c r="G34" s="1"/>
      <c r="H34" s="97" t="s">
        <v>604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s="20" customFormat="1" ht="17.25" customHeight="1">
      <c r="A35" s="1"/>
      <c r="B35" s="96"/>
      <c r="C35" s="1"/>
      <c r="D35" s="2"/>
      <c r="E35" s="2"/>
      <c r="F35" s="1"/>
      <c r="G35" s="1"/>
      <c r="H35" s="97"/>
      <c r="I35" s="1"/>
      <c r="J35" s="1"/>
      <c r="K35" s="1"/>
      <c r="L35" s="1"/>
      <c r="M35" s="1"/>
      <c r="N35" s="1"/>
      <c r="O35" s="1"/>
      <c r="P35" s="1"/>
      <c r="Q35" s="1"/>
    </row>
    <row r="36" spans="1:17" s="20" customFormat="1" ht="15" customHeight="1">
      <c r="A36" s="1"/>
      <c r="B36" s="96" t="s">
        <v>600</v>
      </c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0" customFormat="1" ht="15" customHeight="1">
      <c r="A37" s="1"/>
      <c r="B37" s="269" t="s">
        <v>577</v>
      </c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3" ht="15" customHeight="1">
      <c r="B38" s="269" t="s">
        <v>578</v>
      </c>
      <c r="C38" s="212"/>
    </row>
    <row r="39" spans="1:19" s="2" customFormat="1" ht="15" customHeight="1">
      <c r="A39" s="1"/>
      <c r="B39" s="233"/>
      <c r="C39" s="9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/>
      <c r="S39"/>
    </row>
    <row r="42" spans="1:19" s="2" customFormat="1" ht="12.75">
      <c r="A42" s="1"/>
      <c r="B42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/>
      <c r="S42"/>
    </row>
  </sheetData>
  <sheetProtection selectLockedCells="1" selectUnlockedCells="1"/>
  <mergeCells count="22">
    <mergeCell ref="O6:O7"/>
    <mergeCell ref="P6:P7"/>
    <mergeCell ref="Q6:Q7"/>
    <mergeCell ref="B33:C33"/>
    <mergeCell ref="H33:N33"/>
    <mergeCell ref="E6:E7"/>
    <mergeCell ref="F6:I6"/>
    <mergeCell ref="J6:M6"/>
    <mergeCell ref="N6:N7"/>
    <mergeCell ref="A6:A7"/>
    <mergeCell ref="B6:B7"/>
    <mergeCell ref="C6:C7"/>
    <mergeCell ref="D6:D7"/>
    <mergeCell ref="A1:Q1"/>
    <mergeCell ref="A2:Q2"/>
    <mergeCell ref="A4:C4"/>
    <mergeCell ref="F4:H4"/>
    <mergeCell ref="J4:L4"/>
    <mergeCell ref="A5:C5"/>
    <mergeCell ref="F5:H5"/>
    <mergeCell ref="J5:K5"/>
    <mergeCell ref="L5:M5"/>
  </mergeCells>
  <conditionalFormatting sqref="F8:H32 J8:L32">
    <cfRule type="cellIs" priority="1" dxfId="2" operator="greaterThanOrEqual" stopIfTrue="1">
      <formula>"n"</formula>
    </cfRule>
    <cfRule type="cellIs" priority="2" dxfId="4" operator="greaterThanOrEqual" stopIfTrue="1">
      <formula>"b"</formula>
    </cfRule>
    <cfRule type="cellIs" priority="3" dxfId="0" operator="greaterThan" stopIfTrue="1">
      <formula>0</formula>
    </cfRule>
  </conditionalFormatting>
  <printOptions/>
  <pageMargins left="0.39375" right="0.75" top="0.9840277777777777" bottom="0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Riho</cp:lastModifiedBy>
  <cp:lastPrinted>2017-07-10T07:13:00Z</cp:lastPrinted>
  <dcterms:created xsi:type="dcterms:W3CDTF">2016-02-16T22:49:28Z</dcterms:created>
  <dcterms:modified xsi:type="dcterms:W3CDTF">2017-07-10T09:43:38Z</dcterms:modified>
  <cp:category/>
  <cp:version/>
  <cp:contentType/>
  <cp:contentStatus/>
</cp:coreProperties>
</file>