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TL_võistluse_blankett" sheetId="1" r:id="rId1"/>
    <sheet name="Meltzer" sheetId="2" r:id="rId2"/>
    <sheet name="Kaalud" sheetId="3" r:id="rId3"/>
  </sheets>
  <definedNames/>
  <calcPr fullCalcOnLoad="1"/>
</workbook>
</file>

<file path=xl/sharedStrings.xml><?xml version="1.0" encoding="utf-8"?>
<sst xmlns="http://schemas.openxmlformats.org/spreadsheetml/2006/main" count="954" uniqueCount="171">
  <si>
    <t xml:space="preserve">Veteranide lahtised Eesti meistrivõistlused 2023 ja 14. Mati Kulmu mälestusvõistlus                 </t>
  </si>
  <si>
    <t>Aravete spordihoone</t>
  </si>
  <si>
    <t>I Grupp</t>
  </si>
  <si>
    <t>Kaalumine: 8.30-9.30</t>
  </si>
  <si>
    <t>Võistluse algus 10.30</t>
  </si>
  <si>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</si>
  <si>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</si>
  <si>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</si>
  <si>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</si>
  <si>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</si>
  <si>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</si>
  <si>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</si>
  <si>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</si>
  <si>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</si>
  <si>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</si>
  <si>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</si>
  <si>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</si>
  <si>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</si>
  <si>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</si>
  <si>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</si>
  <si>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</si>
  <si>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Melz. koef.</t>
  </si>
  <si>
    <t>Melz. sinclair</t>
  </si>
  <si>
    <t>Carolin Jalast</t>
  </si>
  <si>
    <t>SK Vargamäe</t>
  </si>
  <si>
    <t>o</t>
  </si>
  <si>
    <t>x</t>
  </si>
  <si>
    <t>I</t>
  </si>
  <si>
    <t>Liisa Babak</t>
  </si>
  <si>
    <t>Urte Beinoryte</t>
  </si>
  <si>
    <t>LTU</t>
  </si>
  <si>
    <t>-</t>
  </si>
  <si>
    <t>Lisann-Isabel Razduvalov</t>
  </si>
  <si>
    <t>II</t>
  </si>
  <si>
    <t>Maria Merilo</t>
  </si>
  <si>
    <t>SK +35</t>
  </si>
  <si>
    <t>Marju Vaagen</t>
  </si>
  <si>
    <t>SK Jõud Junior</t>
  </si>
  <si>
    <t>Jurate Kuzminskaite</t>
  </si>
  <si>
    <t>Merit Mandel</t>
  </si>
  <si>
    <t>Individuaal</t>
  </si>
  <si>
    <t>Urszula Koszowski</t>
  </si>
  <si>
    <t>POL</t>
  </si>
  <si>
    <t>Suviliis Sakk</t>
  </si>
  <si>
    <t>Crossfit Kuubik</t>
  </si>
  <si>
    <t>Anna Günter</t>
  </si>
  <si>
    <t>Nele Marie Palmeos</t>
  </si>
  <si>
    <t>Alice Trei</t>
  </si>
  <si>
    <t>SK Sparta</t>
  </si>
  <si>
    <t>III</t>
  </si>
  <si>
    <t>Simona Bartkova</t>
  </si>
  <si>
    <t>Crossfit Kuubik DNK</t>
  </si>
  <si>
    <t>Maria Lupan</t>
  </si>
  <si>
    <t>SK Sparta UKR</t>
  </si>
  <si>
    <t>Kaaluja:</t>
  </si>
  <si>
    <t>Eduard Kaljapulk</t>
  </si>
  <si>
    <t>Kohtunikud:</t>
  </si>
  <si>
    <t>Kaisa Kivirand</t>
  </si>
  <si>
    <t>Sekretär:</t>
  </si>
  <si>
    <t>Martin Lind</t>
  </si>
  <si>
    <t>Kettavahetaja</t>
  </si>
  <si>
    <t>Roomet Väli</t>
  </si>
  <si>
    <t>Mati Karbus</t>
  </si>
  <si>
    <t>Aeg:</t>
  </si>
  <si>
    <t>Emma Kivirand</t>
  </si>
  <si>
    <t>Alex Dzumadil</t>
  </si>
  <si>
    <t>II Grupp</t>
  </si>
  <si>
    <t>Kaalumine 10.00-11.00</t>
  </si>
  <si>
    <t>Võistluse algus 12.00</t>
  </si>
  <si>
    <t>Daniel Purk</t>
  </si>
  <si>
    <t>Prohor Kimmer</t>
  </si>
  <si>
    <t>Tomasz Miklas</t>
  </si>
  <si>
    <t>Artur Špalov</t>
  </si>
  <si>
    <t>SK Olümpionik</t>
  </si>
  <si>
    <t>r</t>
  </si>
  <si>
    <t>Alex Purk</t>
  </si>
  <si>
    <t>Maarek Meriküll</t>
  </si>
  <si>
    <t>Erki Jalast</t>
  </si>
  <si>
    <t>Titas Tubelis</t>
  </si>
  <si>
    <t>Dmitri Skramkov</t>
  </si>
  <si>
    <t>SK EDU</t>
  </si>
  <si>
    <t>Mantvydas Narbutis</t>
  </si>
  <si>
    <t>Žürii:</t>
  </si>
  <si>
    <t>Artur Špalov – U15 Eesti rekord kk -61kg: tõukamine 86 kg</t>
  </si>
  <si>
    <t>III Grupp</t>
  </si>
  <si>
    <t>Kaalumine 12.00-13.00</t>
  </si>
  <si>
    <t>Võistluse algus 14.00</t>
  </si>
  <si>
    <t>Lauri Naarits</t>
  </si>
  <si>
    <t>EDU</t>
  </si>
  <si>
    <t>Sverre Ploomipuu</t>
  </si>
  <si>
    <t>SK Jõud</t>
  </si>
  <si>
    <t>Madis Matvejev</t>
  </si>
  <si>
    <t>Sergejus Filatovas</t>
  </si>
  <si>
    <t>Marek Koszowski</t>
  </si>
  <si>
    <t>Lauri Kuusk</t>
  </si>
  <si>
    <t>Bronius Mažeika</t>
  </si>
  <si>
    <t>Victor Kozlenko</t>
  </si>
  <si>
    <t>SK Kalev</t>
  </si>
  <si>
    <t>Jonas Aleksiejus</t>
  </si>
  <si>
    <t>Vladislav Maznik</t>
  </si>
  <si>
    <t>Sergei Rumjantsev</t>
  </si>
  <si>
    <t>Teet Karbus</t>
  </si>
  <si>
    <t>Adam Lewandowski</t>
  </si>
  <si>
    <t>Dalibor Dzingel</t>
  </si>
  <si>
    <t>CZE</t>
  </si>
  <si>
    <t>Darvi Jalast</t>
  </si>
  <si>
    <t>Kait Viks</t>
  </si>
  <si>
    <t>Erkki Kuusk</t>
  </si>
  <si>
    <t>Vytautas Marcinkevicius</t>
  </si>
  <si>
    <t>Emilis Mikalkevicius</t>
  </si>
  <si>
    <t>Emma Kivirand, Alex Dzumadil</t>
  </si>
  <si>
    <t>IV Grupp</t>
  </si>
  <si>
    <t>Kaalumine 14.00-15.00</t>
  </si>
  <si>
    <t>Võistluse algus 16.10</t>
  </si>
  <si>
    <t>Allan Keng</t>
  </si>
  <si>
    <t>SK Olustvere</t>
  </si>
  <si>
    <t>Viljar Roosmaa</t>
  </si>
  <si>
    <t>Roman Lutšit</t>
  </si>
  <si>
    <t>Urmas Treier</t>
  </si>
  <si>
    <t>Tartumaa</t>
  </si>
  <si>
    <t>Christopher Voolaid</t>
  </si>
  <si>
    <t>Olegs Lisovskis</t>
  </si>
  <si>
    <t>Crossfit Kuubik LVA</t>
  </si>
  <si>
    <t>Vladas Kairys</t>
  </si>
  <si>
    <t>Leszek Kuczynski</t>
  </si>
  <si>
    <t>Jaanus Hiiemäe</t>
  </si>
  <si>
    <t>Grzegorz Warchalowski</t>
  </si>
  <si>
    <t>Tristan Abel</t>
  </si>
  <si>
    <t>Dariusz Skuza</t>
  </si>
  <si>
    <t>Aivar Zarubin</t>
  </si>
  <si>
    <t>Margus Põldoja</t>
  </si>
  <si>
    <t>Christian Payne</t>
  </si>
  <si>
    <t>109+</t>
  </si>
  <si>
    <t>Michal Haczko</t>
  </si>
  <si>
    <t>Erik Kuningas</t>
  </si>
  <si>
    <t>Vitali Dronkin</t>
  </si>
  <si>
    <t>Kestutis Kalunda</t>
  </si>
  <si>
    <t>Igor Burakov</t>
  </si>
  <si>
    <t>Kohtunikud</t>
  </si>
  <si>
    <t>Kettavahetajad</t>
  </si>
  <si>
    <t>Kaisa Kivirand, Alex Dzumadil</t>
  </si>
  <si>
    <t>Mehed: Sinclair</t>
  </si>
  <si>
    <t>Meesveteranid: Meltzer</t>
  </si>
  <si>
    <t>Naised: Sinclair</t>
  </si>
  <si>
    <t>Naisveteranid: Meltzer</t>
  </si>
  <si>
    <t>M35</t>
  </si>
  <si>
    <t>W35</t>
  </si>
  <si>
    <t>M40</t>
  </si>
  <si>
    <t>W40</t>
  </si>
  <si>
    <t>M45</t>
  </si>
  <si>
    <t>W45</t>
  </si>
  <si>
    <t>M50</t>
  </si>
  <si>
    <t>W50</t>
  </si>
  <si>
    <t>M55</t>
  </si>
  <si>
    <t>W55</t>
  </si>
  <si>
    <t>M60</t>
  </si>
  <si>
    <t>W60</t>
  </si>
  <si>
    <t>M65</t>
  </si>
  <si>
    <t>W65</t>
  </si>
  <si>
    <t>M70</t>
  </si>
  <si>
    <t>W70</t>
  </si>
  <si>
    <t>M75</t>
  </si>
  <si>
    <t>W75</t>
  </si>
  <si>
    <t>M80</t>
  </si>
  <si>
    <t>W80</t>
  </si>
  <si>
    <t>M85</t>
  </si>
  <si>
    <t>W85</t>
  </si>
  <si>
    <t>M90</t>
  </si>
  <si>
    <t>W90</t>
  </si>
  <si>
    <t>Naised</t>
  </si>
  <si>
    <t>+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</si>
</sst>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dd/mm/yyyy"/>
    <numFmt numFmtId="167" formatCode="0.000000"/>
    <numFmt numFmtId="168" formatCode="0.000"/>
    <numFmt numFmtId="169" formatCode="General"/>
  </numFmts>
  <fonts count="8">
    <font>
      <sz val="10"/>
      <name val="Arial"/>
      <family val="0"/>
    </font>
    <font>
      <b/>
      <sz val="10"/>
      <color indexed="62"/>
      <name val="Arial"/>
      <family val="0"/>
    </font>
    <font>
      <b/>
      <sz val="10"/>
      <color indexed="5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1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2" borderId="1" applyNumberFormat="0" applyProtection="0">
      <alignment horizontal="center"/>
    </xf>
    <xf numFmtId="164" fontId="2" fillId="3" borderId="1" applyNumberFormat="0" applyProtection="0">
      <alignment horizontal="center"/>
    </xf>
  </cellStyleXfs>
  <cellXfs count="103">
    <xf numFmtId="164" fontId="0" fillId="0" borderId="1" xfId="0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Border="1" applyAlignment="1">
      <alignment horizontal="center" wrapText="1"/>
    </xf>
    <xf numFmtId="165" fontId="0" fillId="0" borderId="0" xfId="0" applyNumberForma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horizontal="center" wrapText="1"/>
    </xf>
    <xf numFmtId="165" fontId="0" fillId="0" borderId="0" xfId="0" applyNumberFormat="1" applyBorder="1" applyAlignment="1">
      <alignment horizontal="center"/>
    </xf>
    <xf numFmtId="164" fontId="3" fillId="0" borderId="2" xfId="0" applyFont="1" applyBorder="1" applyAlignment="1">
      <alignment horizontal="left"/>
    </xf>
    <xf numFmtId="164" fontId="0" fillId="0" borderId="0" xfId="0" applyFont="1" applyBorder="1" applyAlignment="1" applyProtection="1">
      <alignment horizontal="center"/>
      <protection locked="0"/>
    </xf>
    <xf numFmtId="164" fontId="0" fillId="0" borderId="2" xfId="0" applyFont="1" applyBorder="1" applyAlignment="1" applyProtection="1">
      <alignment horizontal="left"/>
      <protection locked="0"/>
    </xf>
    <xf numFmtId="164" fontId="0" fillId="0" borderId="2" xfId="0" applyFont="1" applyBorder="1" applyAlignment="1">
      <alignment horizontal="left"/>
    </xf>
    <xf numFmtId="164" fontId="3" fillId="0" borderId="3" xfId="0" applyFont="1" applyBorder="1" applyAlignment="1">
      <alignment horizontal="center"/>
    </xf>
    <xf numFmtId="164" fontId="6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 vertical="center" wrapText="1"/>
    </xf>
    <xf numFmtId="164" fontId="6" fillId="0" borderId="3" xfId="0" applyFont="1" applyBorder="1" applyAlignment="1">
      <alignment horizontal="center" vertical="center"/>
    </xf>
    <xf numFmtId="164" fontId="7" fillId="0" borderId="3" xfId="0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 wrapText="1"/>
    </xf>
    <xf numFmtId="164" fontId="3" fillId="4" borderId="3" xfId="0" applyFont="1" applyFill="1" applyBorder="1" applyAlignment="1">
      <alignment horizontal="center" vertical="center" wrapText="1"/>
    </xf>
    <xf numFmtId="164" fontId="0" fillId="0" borderId="3" xfId="0" applyFill="1" applyBorder="1" applyAlignment="1">
      <alignment horizontal="center" vertical="center" wrapText="1"/>
    </xf>
    <xf numFmtId="164" fontId="0" fillId="5" borderId="3" xfId="0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5" fontId="0" fillId="0" borderId="3" xfId="0" applyNumberFormat="1" applyFont="1" applyBorder="1" applyAlignment="1" applyProtection="1">
      <alignment horizontal="center" vertical="center" wrapText="1"/>
      <protection locked="0"/>
    </xf>
    <xf numFmtId="168" fontId="0" fillId="0" borderId="3" xfId="0" applyNumberFormat="1" applyFont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center" vertical="center" wrapText="1"/>
    </xf>
    <xf numFmtId="164" fontId="0" fillId="0" borderId="3" xfId="0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164" fontId="0" fillId="5" borderId="3" xfId="0" applyNumberFormat="1" applyFont="1" applyFill="1" applyBorder="1" applyAlignment="1">
      <alignment horizontal="center" vertical="center" wrapText="1"/>
    </xf>
    <xf numFmtId="164" fontId="3" fillId="0" borderId="3" xfId="0" applyFont="1" applyFill="1" applyBorder="1" applyAlignment="1">
      <alignment horizontal="center" vertical="center" wrapText="1"/>
    </xf>
    <xf numFmtId="165" fontId="0" fillId="0" borderId="3" xfId="0" applyNumberFormat="1" applyFont="1" applyBorder="1" applyAlignment="1">
      <alignment horizontal="center" vertical="center" wrapText="1"/>
    </xf>
    <xf numFmtId="164" fontId="0" fillId="0" borderId="3" xfId="0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3" fillId="6" borderId="3" xfId="0" applyFont="1" applyFill="1" applyBorder="1" applyAlignment="1">
      <alignment horizontal="center" vertical="center" wrapText="1"/>
    </xf>
    <xf numFmtId="164" fontId="0" fillId="0" borderId="3" xfId="0" applyFill="1" applyBorder="1" applyAlignment="1">
      <alignment horizontal="center" vertical="center"/>
    </xf>
    <xf numFmtId="164" fontId="0" fillId="5" borderId="3" xfId="0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5" fontId="0" fillId="0" borderId="3" xfId="0" applyNumberFormat="1" applyFont="1" applyBorder="1" applyAlignment="1" applyProtection="1">
      <alignment horizontal="center" vertical="center"/>
      <protection locked="0"/>
    </xf>
    <xf numFmtId="164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5" borderId="3" xfId="0" applyNumberFormat="1" applyFont="1" applyFill="1" applyBorder="1" applyAlignment="1">
      <alignment horizontal="center" vertical="center"/>
    </xf>
    <xf numFmtId="164" fontId="3" fillId="0" borderId="3" xfId="0" applyFont="1" applyFill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4" fontId="0" fillId="5" borderId="3" xfId="0" applyFont="1" applyFill="1" applyBorder="1" applyAlignment="1">
      <alignment horizontal="center" vertical="center" wrapText="1"/>
    </xf>
    <xf numFmtId="164" fontId="0" fillId="0" borderId="0" xfId="0" applyFont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3" xfId="0" applyBorder="1" applyAlignment="1">
      <alignment horizontal="center"/>
    </xf>
    <xf numFmtId="164" fontId="0" fillId="0" borderId="3" xfId="0" applyNumberFormat="1" applyFill="1" applyBorder="1" applyAlignment="1">
      <alignment horizontal="center" vertical="center" wrapText="1"/>
    </xf>
    <xf numFmtId="164" fontId="0" fillId="0" borderId="3" xfId="0" applyFont="1" applyBorder="1" applyAlignment="1">
      <alignment horizontal="center" wrapText="1"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 applyProtection="1">
      <alignment horizontal="right"/>
      <protection locked="0"/>
    </xf>
    <xf numFmtId="164" fontId="0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0" fillId="0" borderId="0" xfId="0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164" fontId="3" fillId="0" borderId="2" xfId="0" applyFont="1" applyBorder="1" applyAlignment="1">
      <alignment/>
    </xf>
    <xf numFmtId="164" fontId="0" fillId="0" borderId="2" xfId="0" applyFont="1" applyBorder="1" applyAlignment="1">
      <alignment horizontal="center"/>
    </xf>
    <xf numFmtId="164" fontId="7" fillId="2" borderId="3" xfId="0" applyFont="1" applyFill="1" applyBorder="1" applyAlignment="1">
      <alignment horizontal="center" vertical="center" wrapText="1"/>
    </xf>
    <xf numFmtId="164" fontId="0" fillId="5" borderId="3" xfId="0" applyFont="1" applyFill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Font="1" applyBorder="1" applyAlignment="1" applyProtection="1">
      <alignment horizontal="center" vertical="center"/>
      <protection locked="0"/>
    </xf>
    <xf numFmtId="165" fontId="0" fillId="0" borderId="3" xfId="0" applyNumberFormat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3" xfId="0" applyFill="1" applyBorder="1" applyAlignment="1">
      <alignment horizontal="left" vertical="center"/>
    </xf>
    <xf numFmtId="164" fontId="0" fillId="0" borderId="4" xfId="0" applyFill="1" applyBorder="1" applyAlignment="1">
      <alignment horizontal="center" vertical="center"/>
    </xf>
    <xf numFmtId="164" fontId="0" fillId="5" borderId="4" xfId="0" applyFon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 wrapText="1"/>
    </xf>
    <xf numFmtId="165" fontId="0" fillId="0" borderId="4" xfId="0" applyNumberFormat="1" applyFont="1" applyBorder="1" applyAlignment="1" applyProtection="1">
      <alignment horizontal="center" vertical="center"/>
      <protection locked="0"/>
    </xf>
    <xf numFmtId="168" fontId="0" fillId="0" borderId="4" xfId="0" applyNumberFormat="1" applyFont="1" applyBorder="1" applyAlignment="1">
      <alignment horizontal="center" vertical="center" wrapText="1"/>
    </xf>
    <xf numFmtId="164" fontId="0" fillId="0" borderId="4" xfId="0" applyFont="1" applyFill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5" borderId="4" xfId="0" applyNumberFormat="1" applyFont="1" applyFill="1" applyBorder="1" applyAlignment="1">
      <alignment horizontal="center" vertical="center"/>
    </xf>
    <xf numFmtId="164" fontId="3" fillId="0" borderId="4" xfId="0" applyFont="1" applyFill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64" fontId="0" fillId="0" borderId="4" xfId="0" applyBorder="1" applyAlignment="1">
      <alignment horizontal="center" vertical="center" wrapText="1"/>
    </xf>
    <xf numFmtId="164" fontId="0" fillId="0" borderId="0" xfId="0" applyNumberFormat="1" applyFont="1" applyBorder="1" applyAlignment="1">
      <alignment/>
    </xf>
    <xf numFmtId="164" fontId="0" fillId="0" borderId="0" xfId="0" applyFill="1" applyBorder="1" applyAlignment="1">
      <alignment wrapText="1"/>
    </xf>
    <xf numFmtId="164" fontId="0" fillId="0" borderId="0" xfId="0" applyFont="1" applyFill="1" applyBorder="1" applyAlignment="1">
      <alignment horizontal="left"/>
    </xf>
    <xf numFmtId="165" fontId="0" fillId="0" borderId="0" xfId="0" applyNumberFormat="1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center"/>
    </xf>
    <xf numFmtId="164" fontId="0" fillId="0" borderId="3" xfId="0" applyFont="1" applyBorder="1" applyAlignment="1">
      <alignment horizontal="center" vertical="center"/>
    </xf>
    <xf numFmtId="164" fontId="0" fillId="7" borderId="3" xfId="0" applyFont="1" applyFill="1" applyBorder="1" applyAlignment="1">
      <alignment horizontal="center" vertical="center"/>
    </xf>
    <xf numFmtId="164" fontId="3" fillId="8" borderId="3" xfId="0" applyFont="1" applyFill="1" applyBorder="1" applyAlignment="1">
      <alignment horizontal="center" vertical="center"/>
    </xf>
    <xf numFmtId="164" fontId="0" fillId="7" borderId="3" xfId="0" applyFont="1" applyFill="1" applyBorder="1" applyAlignment="1">
      <alignment horizontal="center" vertical="center"/>
    </xf>
    <xf numFmtId="164" fontId="0" fillId="7" borderId="3" xfId="0" applyFont="1" applyFill="1" applyBorder="1" applyAlignment="1">
      <alignment horizontal="center" vertical="center" wrapText="1"/>
    </xf>
    <xf numFmtId="164" fontId="0" fillId="7" borderId="3" xfId="0" applyFont="1" applyFill="1" applyBorder="1" applyAlignment="1">
      <alignment horizontal="center" vertical="center" wrapText="1"/>
    </xf>
    <xf numFmtId="168" fontId="0" fillId="0" borderId="1" xfId="0" applyNumberFormat="1" applyAlignment="1">
      <alignment horizontal="center"/>
    </xf>
    <xf numFmtId="168" fontId="0" fillId="0" borderId="1" xfId="0" applyNumberFormat="1" applyAlignment="1">
      <alignment horizontal="right"/>
    </xf>
    <xf numFmtId="164" fontId="0" fillId="0" borderId="1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Record" xfId="21"/>
    <cellStyle name="Success" xfId="22"/>
  </cellStyles>
  <dxfs count="3">
    <dxf>
      <font>
        <b val="0"/>
        <strike/>
        <color rgb="FF993300"/>
      </font>
      <fill>
        <patternFill patternType="solid">
          <fgColor rgb="FFFF99CC"/>
          <bgColor rgb="FFFF808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00381F"/>
      </font>
      <fill>
        <patternFill patternType="solid">
          <fgColor rgb="FFFFFF00"/>
          <bgColor rgb="FFFFF20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21409A"/>
      </font>
      <fill>
        <patternFill patternType="solid">
          <fgColor rgb="FFCCFFCC"/>
          <bgColor rgb="FFBCE4E5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D7D7"/>
      <rgbColor rgb="00CCFFFF"/>
      <rgbColor rgb="00660066"/>
      <rgbColor rgb="00FF8080"/>
      <rgbColor rgb="000066CC"/>
      <rgbColor rgb="00BCE4E5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81F"/>
      <rgbColor rgb="00333300"/>
      <rgbColor rgb="00993300"/>
      <rgbColor rgb="00993366"/>
      <rgbColor rgb="0021409A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41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4.421875" style="1" customWidth="1"/>
    <col min="2" max="2" width="19.8515625" style="1" customWidth="1"/>
    <col min="3" max="3" width="12.00390625" style="2" customWidth="1"/>
    <col min="4" max="4" width="12.8515625" style="3" customWidth="1"/>
    <col min="5" max="5" width="7.57421875" style="4" customWidth="1"/>
    <col min="6" max="6" width="6.421875" style="1" customWidth="1"/>
    <col min="7" max="7" width="4.8515625" style="1" customWidth="1"/>
    <col min="8" max="8" width="2.8515625" style="1" customWidth="1"/>
    <col min="9" max="9" width="4.8515625" style="1" customWidth="1"/>
    <col min="10" max="10" width="2.8515625" style="1" customWidth="1"/>
    <col min="11" max="11" width="4.8515625" style="1" customWidth="1"/>
    <col min="12" max="12" width="2.8515625" style="1" customWidth="1"/>
    <col min="13" max="13" width="4.8515625" style="1" customWidth="1"/>
    <col min="14" max="14" width="2.8515625" style="1" customWidth="1"/>
    <col min="15" max="15" width="4.8515625" style="1" customWidth="1"/>
    <col min="16" max="16" width="2.8515625" style="1" customWidth="1"/>
    <col min="17" max="17" width="4.8515625" style="1" customWidth="1"/>
    <col min="18" max="18" width="2.8515625" style="1" customWidth="1"/>
    <col min="19" max="19" width="7.421875" style="1" customWidth="1"/>
    <col min="20" max="20" width="7.8515625" style="1" customWidth="1"/>
    <col min="21" max="21" width="7.140625" style="1" customWidth="1"/>
    <col min="22" max="22" width="7.140625" style="5" customWidth="1"/>
    <col min="23" max="23" width="7.421875" style="1" customWidth="1"/>
    <col min="24" max="16384" width="8.8515625" style="1" customWidth="1"/>
  </cols>
  <sheetData>
    <row r="1" spans="1:23" ht="17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15">
      <c r="A2" s="7">
        <v>44954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2.7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ht="12.75">
      <c r="A5" s="9"/>
      <c r="B5" s="5"/>
      <c r="D5" s="10"/>
      <c r="E5" s="11"/>
      <c r="F5" s="9"/>
      <c r="G5" s="9"/>
      <c r="H5" s="9"/>
      <c r="I5" s="9"/>
      <c r="J5" s="9"/>
      <c r="K5" s="9"/>
      <c r="L5" s="9"/>
      <c r="M5" s="12" t="s">
        <v>2</v>
      </c>
      <c r="N5" s="12"/>
      <c r="O5" s="12"/>
      <c r="P5" s="13"/>
      <c r="Q5" s="14" t="s">
        <v>3</v>
      </c>
      <c r="R5" s="14"/>
      <c r="S5" s="14"/>
      <c r="T5" s="14"/>
      <c r="U5" s="15" t="s">
        <v>4</v>
      </c>
      <c r="V5" s="15"/>
      <c r="W5" s="15"/>
    </row>
    <row r="6" spans="1:25" ht="12.75">
      <c r="A6" s="16" t="s">
        <v>5</v>
      </c>
      <c r="B6" s="16"/>
      <c r="C6" s="16"/>
      <c r="D6" s="16"/>
      <c r="E6" s="16"/>
      <c r="F6" s="16"/>
      <c r="G6" s="16" t="s">
        <v>6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 t="s">
        <v>7</v>
      </c>
      <c r="T6" s="16"/>
      <c r="U6" s="16"/>
      <c r="V6" s="16"/>
      <c r="W6" s="16"/>
      <c r="X6" s="16"/>
      <c r="Y6" s="16"/>
    </row>
    <row r="7" spans="1:25" ht="12.75" customHeight="1">
      <c r="A7" s="17" t="s">
        <v>8</v>
      </c>
      <c r="B7" s="17" t="s">
        <v>9</v>
      </c>
      <c r="C7" s="18" t="s">
        <v>10</v>
      </c>
      <c r="D7" s="17" t="s">
        <v>11</v>
      </c>
      <c r="E7" s="19" t="s">
        <v>12</v>
      </c>
      <c r="F7" s="20" t="s">
        <v>13</v>
      </c>
      <c r="G7" s="21" t="s">
        <v>14</v>
      </c>
      <c r="H7" s="21"/>
      <c r="I7" s="21"/>
      <c r="J7" s="21"/>
      <c r="K7" s="21"/>
      <c r="L7" s="21"/>
      <c r="M7" s="21" t="s">
        <v>15</v>
      </c>
      <c r="N7" s="21"/>
      <c r="O7" s="21"/>
      <c r="P7" s="21"/>
      <c r="Q7" s="21"/>
      <c r="R7" s="21"/>
      <c r="S7" s="21" t="s">
        <v>16</v>
      </c>
      <c r="T7" s="21" t="s">
        <v>17</v>
      </c>
      <c r="U7" s="21" t="s">
        <v>18</v>
      </c>
      <c r="V7" s="22" t="s">
        <v>19</v>
      </c>
      <c r="W7" s="23" t="s">
        <v>20</v>
      </c>
      <c r="X7" s="24" t="s">
        <v>21</v>
      </c>
      <c r="Y7" s="24" t="s">
        <v>22</v>
      </c>
    </row>
    <row r="8" spans="1:25" ht="12.75">
      <c r="A8" s="17"/>
      <c r="B8" s="17"/>
      <c r="C8" s="18"/>
      <c r="D8" s="17"/>
      <c r="E8" s="19"/>
      <c r="F8" s="20"/>
      <c r="G8" s="21">
        <v>1</v>
      </c>
      <c r="H8" s="21"/>
      <c r="I8" s="21">
        <v>2</v>
      </c>
      <c r="J8" s="21"/>
      <c r="K8" s="21">
        <v>3</v>
      </c>
      <c r="L8" s="21"/>
      <c r="M8" s="21">
        <v>1</v>
      </c>
      <c r="N8" s="21"/>
      <c r="O8" s="21">
        <v>2</v>
      </c>
      <c r="P8" s="21"/>
      <c r="Q8" s="21">
        <v>3</v>
      </c>
      <c r="R8" s="21"/>
      <c r="S8" s="21"/>
      <c r="T8" s="21"/>
      <c r="U8" s="21"/>
      <c r="V8" s="22"/>
      <c r="W8" s="23"/>
      <c r="X8" s="24"/>
      <c r="Y8" s="24"/>
    </row>
    <row r="9" spans="1:25" ht="12.75" customHeight="1">
      <c r="A9" s="25">
        <v>-35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s="38" customFormat="1" ht="12.75">
      <c r="A10" s="26">
        <v>67</v>
      </c>
      <c r="B10" s="27" t="s">
        <v>23</v>
      </c>
      <c r="C10" s="28">
        <v>2012</v>
      </c>
      <c r="D10" s="24" t="s">
        <v>24</v>
      </c>
      <c r="E10" s="29">
        <v>33.2</v>
      </c>
      <c r="F10" s="30">
        <f>POWER(10,(0.783497476*(LOG10(E10/153.655)*LOG10(E10/153.655))))</f>
        <v>2.2228394622505205</v>
      </c>
      <c r="G10" s="26">
        <v>22</v>
      </c>
      <c r="H10" s="31" t="s">
        <v>25</v>
      </c>
      <c r="I10" s="32">
        <v>24</v>
      </c>
      <c r="J10" s="31" t="s">
        <v>25</v>
      </c>
      <c r="K10" s="26">
        <v>26</v>
      </c>
      <c r="L10" s="31" t="s">
        <v>26</v>
      </c>
      <c r="M10" s="26">
        <v>32</v>
      </c>
      <c r="N10" s="31" t="s">
        <v>25</v>
      </c>
      <c r="O10" s="26">
        <v>34</v>
      </c>
      <c r="P10" s="31" t="s">
        <v>25</v>
      </c>
      <c r="Q10" s="26">
        <v>35</v>
      </c>
      <c r="R10" s="31" t="s">
        <v>26</v>
      </c>
      <c r="S10" s="33">
        <f>MAX(IF(H10="x",0,G10),IF(J10="x",0,I10),IF(L10="x",0,K10))</f>
        <v>24</v>
      </c>
      <c r="T10" s="33">
        <f>MAX(IF(N10="x",0,M10),IF(P10="x",0,O10),IF(R10="x",0,Q10))</f>
        <v>34</v>
      </c>
      <c r="U10" s="34">
        <f>S10+T10</f>
        <v>58</v>
      </c>
      <c r="V10" s="35" t="s">
        <v>27</v>
      </c>
      <c r="W10" s="36">
        <f>U10*F10</f>
        <v>128.9246888105302</v>
      </c>
      <c r="X10" s="37"/>
      <c r="Y10" s="32"/>
    </row>
    <row r="11" spans="1:25" s="38" customFormat="1" ht="12.75" customHeight="1">
      <c r="A11" s="39">
        <v>-45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5" ht="12.75">
      <c r="A12" s="26">
        <v>49</v>
      </c>
      <c r="B12" s="27" t="s">
        <v>28</v>
      </c>
      <c r="C12" s="28">
        <v>2010</v>
      </c>
      <c r="D12" s="24" t="s">
        <v>24</v>
      </c>
      <c r="E12" s="29">
        <v>44.9</v>
      </c>
      <c r="F12" s="30">
        <f>POWER(10,(0.783497476*(LOG10(E12/153.655)*LOG10(E12/153.655))))</f>
        <v>1.673672218919927</v>
      </c>
      <c r="G12" s="26">
        <v>32</v>
      </c>
      <c r="H12" s="31" t="s">
        <v>25</v>
      </c>
      <c r="I12" s="32">
        <v>34</v>
      </c>
      <c r="J12" s="31" t="s">
        <v>26</v>
      </c>
      <c r="K12" s="26">
        <v>34</v>
      </c>
      <c r="L12" s="31" t="s">
        <v>26</v>
      </c>
      <c r="M12" s="26">
        <v>36</v>
      </c>
      <c r="N12" s="31" t="s">
        <v>25</v>
      </c>
      <c r="O12" s="26">
        <v>38</v>
      </c>
      <c r="P12" s="31" t="s">
        <v>26</v>
      </c>
      <c r="Q12" s="26">
        <v>38</v>
      </c>
      <c r="R12" s="31" t="s">
        <v>26</v>
      </c>
      <c r="S12" s="33">
        <f>MAX(IF(H12="x",0,G12),IF(J12="x",0,I12),IF(L12="x",0,K12))</f>
        <v>32</v>
      </c>
      <c r="T12" s="33">
        <f>MAX(IF(N12="x",0,M12),IF(P12="x",0,O12),IF(R12="x",0,Q12))</f>
        <v>36</v>
      </c>
      <c r="U12" s="34">
        <f>S12+T12</f>
        <v>68</v>
      </c>
      <c r="V12" s="35" t="s">
        <v>27</v>
      </c>
      <c r="W12" s="36">
        <f>U12*F12</f>
        <v>113.80971088655502</v>
      </c>
      <c r="X12" s="37"/>
      <c r="Y12" s="32"/>
    </row>
    <row r="13" spans="1:25" ht="12.75" customHeight="1">
      <c r="A13" s="25">
        <v>-50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ht="14.25">
      <c r="A14" s="40">
        <v>57</v>
      </c>
      <c r="B14" s="41" t="s">
        <v>29</v>
      </c>
      <c r="C14" s="42">
        <v>2010</v>
      </c>
      <c r="D14" s="33" t="s">
        <v>30</v>
      </c>
      <c r="E14" s="43">
        <v>48.1</v>
      </c>
      <c r="F14" s="30">
        <f>POWER(10,(0.75194503*(LOG10(E14/175.508)*LOG10(E14/175.508))))</f>
        <v>1.7283260554001632</v>
      </c>
      <c r="G14" s="40">
        <v>27</v>
      </c>
      <c r="H14" s="44" t="s">
        <v>25</v>
      </c>
      <c r="I14" s="37">
        <v>30</v>
      </c>
      <c r="J14" s="44" t="s">
        <v>25</v>
      </c>
      <c r="K14" s="40">
        <v>34</v>
      </c>
      <c r="L14" s="44" t="s">
        <v>26</v>
      </c>
      <c r="M14" s="40">
        <v>35</v>
      </c>
      <c r="N14" s="44" t="s">
        <v>25</v>
      </c>
      <c r="O14" s="40">
        <v>38</v>
      </c>
      <c r="P14" s="44" t="s">
        <v>25</v>
      </c>
      <c r="Q14" s="44" t="s">
        <v>31</v>
      </c>
      <c r="R14" s="44" t="s">
        <v>26</v>
      </c>
      <c r="S14" s="45">
        <f aca="true" t="shared" si="0" ref="S14:S15">MAX(IF(H14="x",0,G14),IF(J14="x",0,I14),IF(L14="x",0,K14))</f>
        <v>30</v>
      </c>
      <c r="T14" s="45">
        <f aca="true" t="shared" si="1" ref="T14:T15">MAX(IF(N14="x",0,M14),IF(P14="x",0,O14),IF(R14="x",0,Q14))</f>
        <v>38</v>
      </c>
      <c r="U14" s="46">
        <f aca="true" t="shared" si="2" ref="U14:U15">S14+T14</f>
        <v>68</v>
      </c>
      <c r="V14" s="47" t="s">
        <v>27</v>
      </c>
      <c r="W14" s="48">
        <f aca="true" t="shared" si="3" ref="W14:W15">U14*F14</f>
        <v>117.5261717672111</v>
      </c>
      <c r="X14" s="37"/>
      <c r="Y14" s="32"/>
    </row>
    <row r="15" spans="1:25" ht="24.75">
      <c r="A15" s="26">
        <v>34</v>
      </c>
      <c r="B15" s="49" t="s">
        <v>32</v>
      </c>
      <c r="C15" s="28">
        <v>2012</v>
      </c>
      <c r="D15" s="24" t="s">
        <v>24</v>
      </c>
      <c r="E15" s="29">
        <v>47.5</v>
      </c>
      <c r="F15" s="30">
        <f>POWER(10,(0.783497476*(LOG10(E15/153.655)*LOG10(E15/153.655))))</f>
        <v>1.5983441748252802</v>
      </c>
      <c r="G15" s="26">
        <v>22</v>
      </c>
      <c r="H15" s="31" t="s">
        <v>25</v>
      </c>
      <c r="I15" s="32">
        <v>24</v>
      </c>
      <c r="J15" s="31" t="s">
        <v>25</v>
      </c>
      <c r="K15" s="26">
        <v>25</v>
      </c>
      <c r="L15" s="31" t="s">
        <v>25</v>
      </c>
      <c r="M15" s="26">
        <v>32</v>
      </c>
      <c r="N15" s="31" t="s">
        <v>25</v>
      </c>
      <c r="O15" s="26">
        <v>34</v>
      </c>
      <c r="P15" s="31" t="s">
        <v>26</v>
      </c>
      <c r="Q15" s="26">
        <v>35</v>
      </c>
      <c r="R15" s="31" t="s">
        <v>25</v>
      </c>
      <c r="S15" s="33">
        <f t="shared" si="0"/>
        <v>25</v>
      </c>
      <c r="T15" s="33">
        <f t="shared" si="1"/>
        <v>35</v>
      </c>
      <c r="U15" s="34">
        <f t="shared" si="2"/>
        <v>60</v>
      </c>
      <c r="V15" s="35" t="s">
        <v>33</v>
      </c>
      <c r="W15" s="36">
        <f t="shared" si="3"/>
        <v>95.90065048951682</v>
      </c>
      <c r="X15" s="37"/>
      <c r="Y15" s="32"/>
    </row>
    <row r="16" spans="1:25" ht="12.75" customHeight="1">
      <c r="A16" s="25">
        <v>-55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ht="12.75">
      <c r="A17" s="26">
        <v>76</v>
      </c>
      <c r="B17" s="49" t="s">
        <v>34</v>
      </c>
      <c r="C17" s="28">
        <v>2002</v>
      </c>
      <c r="D17" s="33" t="s">
        <v>35</v>
      </c>
      <c r="E17" s="29">
        <v>53.8</v>
      </c>
      <c r="F17" s="30">
        <f aca="true" t="shared" si="4" ref="F17:F18">POWER(10,(0.783497476*(LOG10(E17/153.655)*LOG10(E17/153.655))))</f>
        <v>1.4546182832156427</v>
      </c>
      <c r="G17" s="26">
        <v>40</v>
      </c>
      <c r="H17" s="31" t="s">
        <v>25</v>
      </c>
      <c r="I17" s="32">
        <v>42</v>
      </c>
      <c r="J17" s="31" t="s">
        <v>26</v>
      </c>
      <c r="K17" s="26">
        <v>43</v>
      </c>
      <c r="L17" s="31" t="s">
        <v>25</v>
      </c>
      <c r="M17" s="26">
        <v>51</v>
      </c>
      <c r="N17" s="31" t="s">
        <v>25</v>
      </c>
      <c r="O17" s="26">
        <v>53</v>
      </c>
      <c r="P17" s="31" t="s">
        <v>25</v>
      </c>
      <c r="Q17" s="26">
        <v>54</v>
      </c>
      <c r="R17" s="31" t="s">
        <v>26</v>
      </c>
      <c r="S17" s="33">
        <f aca="true" t="shared" si="5" ref="S17:S18">MAX(IF(H17="x",0,G17),IF(J17="x",0,I17),IF(L17="x",0,K17))</f>
        <v>43</v>
      </c>
      <c r="T17" s="33">
        <f aca="true" t="shared" si="6" ref="T17:T18">MAX(IF(N17="x",0,M17),IF(P17="x",0,O17),IF(R17="x",0,Q17))</f>
        <v>53</v>
      </c>
      <c r="U17" s="34">
        <f aca="true" t="shared" si="7" ref="U17:U18">S17+T17</f>
        <v>96</v>
      </c>
      <c r="V17" s="35" t="s">
        <v>27</v>
      </c>
      <c r="W17" s="36">
        <f aca="true" t="shared" si="8" ref="W17:W18">U17*F17</f>
        <v>139.6433551887017</v>
      </c>
      <c r="X17" s="37"/>
      <c r="Y17" s="32"/>
    </row>
    <row r="18" spans="1:27" ht="26.25">
      <c r="A18" s="26">
        <v>4</v>
      </c>
      <c r="B18" s="49" t="s">
        <v>36</v>
      </c>
      <c r="C18" s="28">
        <v>1972</v>
      </c>
      <c r="D18" s="33" t="s">
        <v>37</v>
      </c>
      <c r="E18" s="29">
        <v>54.2</v>
      </c>
      <c r="F18" s="30">
        <f t="shared" si="4"/>
        <v>1.4469703228920627</v>
      </c>
      <c r="G18" s="26">
        <v>29</v>
      </c>
      <c r="H18" s="31" t="s">
        <v>25</v>
      </c>
      <c r="I18" s="32">
        <v>31</v>
      </c>
      <c r="J18" s="31" t="s">
        <v>25</v>
      </c>
      <c r="K18" s="26">
        <v>32</v>
      </c>
      <c r="L18" s="31" t="s">
        <v>26</v>
      </c>
      <c r="M18" s="26">
        <v>39</v>
      </c>
      <c r="N18" s="31" t="s">
        <v>25</v>
      </c>
      <c r="O18" s="26">
        <v>40</v>
      </c>
      <c r="P18" s="31" t="s">
        <v>25</v>
      </c>
      <c r="Q18" s="26">
        <v>41</v>
      </c>
      <c r="R18" s="31" t="s">
        <v>25</v>
      </c>
      <c r="S18" s="33">
        <f t="shared" si="5"/>
        <v>31</v>
      </c>
      <c r="T18" s="33">
        <f t="shared" si="6"/>
        <v>41</v>
      </c>
      <c r="U18" s="34">
        <f t="shared" si="7"/>
        <v>72</v>
      </c>
      <c r="V18" s="35" t="s">
        <v>33</v>
      </c>
      <c r="W18" s="36">
        <f t="shared" si="8"/>
        <v>104.18186324822852</v>
      </c>
      <c r="X18" s="37">
        <v>1.369</v>
      </c>
      <c r="Y18" s="32">
        <f>W18*X18</f>
        <v>142.62497078682486</v>
      </c>
      <c r="Z18" s="1">
        <f>VLOOKUP(C18,Meltzer!B$1:E$56,4,FALSE)</f>
        <v>0</v>
      </c>
      <c r="AA18" s="50" t="s">
        <v>27</v>
      </c>
    </row>
    <row r="19" spans="1:27" ht="12.75" customHeight="1">
      <c r="A19" s="25">
        <v>-59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AA19" s="50"/>
    </row>
    <row r="20" spans="1:27" ht="12.75">
      <c r="A20" s="26">
        <v>18</v>
      </c>
      <c r="B20" s="49" t="s">
        <v>38</v>
      </c>
      <c r="C20" s="28">
        <v>1984</v>
      </c>
      <c r="D20" s="33" t="s">
        <v>30</v>
      </c>
      <c r="E20" s="29">
        <v>58.7</v>
      </c>
      <c r="F20" s="30">
        <f>POWER(10,(0.783497476*(LOG10(E20/153.655)*LOG10(E20/153.655))))</f>
        <v>1.3703640263556651</v>
      </c>
      <c r="G20" s="26">
        <v>45</v>
      </c>
      <c r="H20" s="31" t="s">
        <v>25</v>
      </c>
      <c r="I20" s="32">
        <v>48</v>
      </c>
      <c r="J20" s="31" t="s">
        <v>25</v>
      </c>
      <c r="K20" s="26">
        <v>50</v>
      </c>
      <c r="L20" s="31" t="s">
        <v>26</v>
      </c>
      <c r="M20" s="26">
        <v>53</v>
      </c>
      <c r="N20" s="31" t="s">
        <v>25</v>
      </c>
      <c r="O20" s="26">
        <v>57</v>
      </c>
      <c r="P20" s="31" t="s">
        <v>26</v>
      </c>
      <c r="Q20" s="26">
        <v>57</v>
      </c>
      <c r="R20" s="31" t="s">
        <v>26</v>
      </c>
      <c r="S20" s="33">
        <f>MAX(IF(H20="x",0,G20),IF(J20="x",0,I20),IF(L20="x",0,K20))</f>
        <v>48</v>
      </c>
      <c r="T20" s="33">
        <f>MAX(IF(N20="x",0,M20),IF(P20="x",0,O20),IF(R20="x",0,Q20))</f>
        <v>53</v>
      </c>
      <c r="U20" s="34">
        <f>S20+T20</f>
        <v>101</v>
      </c>
      <c r="V20" s="35" t="s">
        <v>27</v>
      </c>
      <c r="W20" s="36">
        <f>U20*F20</f>
        <v>138.40676666192218</v>
      </c>
      <c r="X20" s="37">
        <v>1.124</v>
      </c>
      <c r="Y20" s="32">
        <f>W20*X20</f>
        <v>155.56920572800055</v>
      </c>
      <c r="Z20" s="1">
        <f>VLOOKUP(C20,Meltzer!B$1:E$56,4,FALSE)</f>
        <v>0</v>
      </c>
      <c r="AA20" s="50" t="s">
        <v>27</v>
      </c>
    </row>
    <row r="21" spans="1:27" ht="12.75" customHeight="1">
      <c r="A21" s="25">
        <v>-64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AA21" s="50"/>
    </row>
    <row r="22" spans="1:27" ht="12.75">
      <c r="A22" s="26">
        <v>75</v>
      </c>
      <c r="B22" s="49" t="s">
        <v>39</v>
      </c>
      <c r="C22" s="28">
        <v>1986</v>
      </c>
      <c r="D22" s="33" t="s">
        <v>40</v>
      </c>
      <c r="E22" s="29">
        <v>61.4</v>
      </c>
      <c r="F22" s="30">
        <f aca="true" t="shared" si="9" ref="F22:F23">POWER(10,(0.783497476*(LOG10(E22/153.655)*LOG10(E22/153.655))))</f>
        <v>1.3315123364121253</v>
      </c>
      <c r="G22" s="26">
        <v>55</v>
      </c>
      <c r="H22" s="31" t="s">
        <v>25</v>
      </c>
      <c r="I22" s="32">
        <v>57</v>
      </c>
      <c r="J22" s="31" t="s">
        <v>25</v>
      </c>
      <c r="K22" s="26">
        <v>60</v>
      </c>
      <c r="L22" s="31" t="s">
        <v>25</v>
      </c>
      <c r="M22" s="26">
        <v>70</v>
      </c>
      <c r="N22" s="31" t="s">
        <v>25</v>
      </c>
      <c r="O22" s="26">
        <v>73</v>
      </c>
      <c r="P22" s="31" t="s">
        <v>25</v>
      </c>
      <c r="Q22" s="26">
        <v>75</v>
      </c>
      <c r="R22" s="31" t="s">
        <v>25</v>
      </c>
      <c r="S22" s="33">
        <f aca="true" t="shared" si="10" ref="S22:S23">MAX(IF(H22="x",0,G22),IF(J22="x",0,I22),IF(L22="x",0,K22))</f>
        <v>60</v>
      </c>
      <c r="T22" s="33">
        <f aca="true" t="shared" si="11" ref="T22:T23">MAX(IF(N22="x",0,M22),IF(P22="x",0,O22),IF(R22="x",0,Q22))</f>
        <v>75</v>
      </c>
      <c r="U22" s="34">
        <f aca="true" t="shared" si="12" ref="U22:U23">S22+T22</f>
        <v>135</v>
      </c>
      <c r="V22" s="35" t="s">
        <v>27</v>
      </c>
      <c r="W22" s="36">
        <f aca="true" t="shared" si="13" ref="W22:W23">U22*F22</f>
        <v>179.75416541563692</v>
      </c>
      <c r="X22" s="37">
        <v>1.097</v>
      </c>
      <c r="Y22" s="32">
        <f aca="true" t="shared" si="14" ref="Y22:Y23">W22*X22</f>
        <v>197.1903194609537</v>
      </c>
      <c r="Z22" s="1">
        <f>VLOOKUP(C22,Meltzer!B$1:E$56,4,FALSE)</f>
        <v>0</v>
      </c>
      <c r="AA22" s="51" t="s">
        <v>27</v>
      </c>
    </row>
    <row r="23" spans="1:27" ht="12.75">
      <c r="A23" s="26">
        <v>10</v>
      </c>
      <c r="B23" s="49" t="s">
        <v>41</v>
      </c>
      <c r="C23" s="28">
        <v>1964</v>
      </c>
      <c r="D23" s="33" t="s">
        <v>42</v>
      </c>
      <c r="E23" s="29">
        <v>62.9</v>
      </c>
      <c r="F23" s="30">
        <f t="shared" si="9"/>
        <v>1.3118604901353994</v>
      </c>
      <c r="G23" s="26">
        <v>33</v>
      </c>
      <c r="H23" s="31" t="s">
        <v>25</v>
      </c>
      <c r="I23" s="32">
        <v>36</v>
      </c>
      <c r="J23" s="31" t="s">
        <v>25</v>
      </c>
      <c r="K23" s="26">
        <v>39</v>
      </c>
      <c r="L23" s="31" t="s">
        <v>26</v>
      </c>
      <c r="M23" s="26">
        <v>43</v>
      </c>
      <c r="N23" s="31" t="s">
        <v>25</v>
      </c>
      <c r="O23" s="26">
        <v>46</v>
      </c>
      <c r="P23" s="31" t="s">
        <v>25</v>
      </c>
      <c r="Q23" s="26">
        <v>48</v>
      </c>
      <c r="R23" s="31" t="s">
        <v>26</v>
      </c>
      <c r="S23" s="33">
        <f t="shared" si="10"/>
        <v>36</v>
      </c>
      <c r="T23" s="33">
        <f t="shared" si="11"/>
        <v>46</v>
      </c>
      <c r="U23" s="34">
        <f t="shared" si="12"/>
        <v>82</v>
      </c>
      <c r="V23" s="35" t="s">
        <v>33</v>
      </c>
      <c r="W23" s="36">
        <f t="shared" si="13"/>
        <v>107.57256019110275</v>
      </c>
      <c r="X23" s="37">
        <v>1.665</v>
      </c>
      <c r="Y23" s="32">
        <f t="shared" si="14"/>
        <v>179.10831271818608</v>
      </c>
      <c r="Z23" s="1">
        <f>VLOOKUP(C23,Meltzer!B$1:E$56,4,FALSE)</f>
        <v>0</v>
      </c>
      <c r="AA23" s="50" t="s">
        <v>27</v>
      </c>
    </row>
    <row r="24" spans="1:27" ht="12.75" customHeight="1">
      <c r="A24" s="25">
        <v>-71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AA24" s="50"/>
    </row>
    <row r="25" spans="1:27" ht="26.25">
      <c r="A25" s="26">
        <v>30</v>
      </c>
      <c r="B25" s="49" t="s">
        <v>43</v>
      </c>
      <c r="C25" s="28">
        <v>1985</v>
      </c>
      <c r="D25" s="33" t="s">
        <v>44</v>
      </c>
      <c r="E25" s="29">
        <v>67.7</v>
      </c>
      <c r="F25" s="30">
        <f>POWER(10,(0.783497476*(LOG10(E25/153.655)*LOG10(E25/153.655))))</f>
        <v>1.2568224322581683</v>
      </c>
      <c r="G25" s="26">
        <v>25</v>
      </c>
      <c r="H25" s="31" t="s">
        <v>25</v>
      </c>
      <c r="I25" s="32">
        <v>32</v>
      </c>
      <c r="J25" s="31" t="s">
        <v>25</v>
      </c>
      <c r="K25" s="26">
        <v>36</v>
      </c>
      <c r="L25" s="31" t="s">
        <v>26</v>
      </c>
      <c r="M25" s="26">
        <v>42</v>
      </c>
      <c r="N25" s="31" t="s">
        <v>25</v>
      </c>
      <c r="O25" s="26">
        <v>46</v>
      </c>
      <c r="P25" s="31" t="s">
        <v>25</v>
      </c>
      <c r="Q25" s="26">
        <v>51</v>
      </c>
      <c r="R25" s="31" t="s">
        <v>26</v>
      </c>
      <c r="S25" s="33">
        <f>MAX(IF(H25="x",0,G25),IF(J25="x",0,I25),IF(L25="x",0,K25))</f>
        <v>32</v>
      </c>
      <c r="T25" s="33">
        <f>MAX(IF(N25="x",0,M25),IF(P25="x",0,O25),IF(R25="x",0,Q25))</f>
        <v>46</v>
      </c>
      <c r="U25" s="34">
        <f>S25+T25</f>
        <v>78</v>
      </c>
      <c r="V25" s="35" t="s">
        <v>27</v>
      </c>
      <c r="W25" s="36">
        <f>U25*F25</f>
        <v>98.03214971613713</v>
      </c>
      <c r="X25" s="37">
        <v>1.11</v>
      </c>
      <c r="Y25" s="32">
        <f>W25*X25</f>
        <v>108.81568618491222</v>
      </c>
      <c r="Z25" s="1">
        <f>VLOOKUP(C25,Meltzer!B$1:E$56,4,FALSE)</f>
        <v>0</v>
      </c>
      <c r="AA25" s="51" t="s">
        <v>27</v>
      </c>
    </row>
    <row r="26" spans="1:25" ht="12.75" customHeight="1">
      <c r="A26" s="25">
        <v>-76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7" ht="12.75">
      <c r="A27" s="26">
        <v>13</v>
      </c>
      <c r="B27" s="49" t="s">
        <v>45</v>
      </c>
      <c r="C27" s="28">
        <v>1979</v>
      </c>
      <c r="D27" s="33" t="s">
        <v>35</v>
      </c>
      <c r="E27" s="29">
        <v>74.6</v>
      </c>
      <c r="F27" s="30">
        <f aca="true" t="shared" si="15" ref="F27:F29">POWER(10,(0.783497476*(LOG10(E27/153.655)*LOG10(E27/153.655))))</f>
        <v>1.1944148955924374</v>
      </c>
      <c r="G27" s="26">
        <v>45</v>
      </c>
      <c r="H27" s="31" t="s">
        <v>25</v>
      </c>
      <c r="I27" s="32">
        <v>49</v>
      </c>
      <c r="J27" s="31" t="s">
        <v>26</v>
      </c>
      <c r="K27" s="26">
        <v>49</v>
      </c>
      <c r="L27" s="31" t="s">
        <v>25</v>
      </c>
      <c r="M27" s="26">
        <v>55</v>
      </c>
      <c r="N27" s="31" t="s">
        <v>25</v>
      </c>
      <c r="O27" s="26">
        <v>59</v>
      </c>
      <c r="P27" s="31" t="s">
        <v>26</v>
      </c>
      <c r="Q27" s="26">
        <v>59</v>
      </c>
      <c r="R27" s="31" t="s">
        <v>25</v>
      </c>
      <c r="S27" s="33">
        <f aca="true" t="shared" si="16" ref="S27:S29">MAX(IF(H27="x",0,G27),IF(J27="x",0,I27),IF(L27="x",0,K27))</f>
        <v>49</v>
      </c>
      <c r="T27" s="33">
        <f aca="true" t="shared" si="17" ref="T27:T29">MAX(IF(N27="x",0,M27),IF(P27="x",0,O27),IF(R27="x",0,Q27))</f>
        <v>59</v>
      </c>
      <c r="U27" s="34">
        <f aca="true" t="shared" si="18" ref="U27:U29">S27+T27</f>
        <v>108</v>
      </c>
      <c r="V27" s="35" t="s">
        <v>27</v>
      </c>
      <c r="W27" s="36">
        <f aca="true" t="shared" si="19" ref="W27:W29">U27*F27</f>
        <v>128.99680872398324</v>
      </c>
      <c r="X27" s="37">
        <v>1.205</v>
      </c>
      <c r="Y27" s="32">
        <f>W27*X27</f>
        <v>155.4411545123998</v>
      </c>
      <c r="Z27" s="1">
        <f>VLOOKUP(C27,Meltzer!B$1:E$56,4,FALSE)</f>
        <v>0</v>
      </c>
      <c r="AA27" s="50" t="s">
        <v>27</v>
      </c>
    </row>
    <row r="28" spans="1:25" ht="12.75">
      <c r="A28" s="26">
        <v>28</v>
      </c>
      <c r="B28" s="49" t="s">
        <v>46</v>
      </c>
      <c r="C28" s="28">
        <v>2010</v>
      </c>
      <c r="D28" s="33" t="s">
        <v>24</v>
      </c>
      <c r="E28" s="29">
        <v>71.3</v>
      </c>
      <c r="F28" s="30">
        <f t="shared" si="15"/>
        <v>1.2221372164824826</v>
      </c>
      <c r="G28" s="26">
        <v>37</v>
      </c>
      <c r="H28" s="31" t="s">
        <v>25</v>
      </c>
      <c r="I28" s="32">
        <v>40</v>
      </c>
      <c r="J28" s="31" t="s">
        <v>26</v>
      </c>
      <c r="K28" s="26">
        <v>40</v>
      </c>
      <c r="L28" s="31" t="s">
        <v>26</v>
      </c>
      <c r="M28" s="26">
        <v>47</v>
      </c>
      <c r="N28" s="31" t="s">
        <v>26</v>
      </c>
      <c r="O28" s="26">
        <v>47</v>
      </c>
      <c r="P28" s="31" t="s">
        <v>25</v>
      </c>
      <c r="Q28" s="26">
        <v>52</v>
      </c>
      <c r="R28" s="31" t="s">
        <v>26</v>
      </c>
      <c r="S28" s="33">
        <f t="shared" si="16"/>
        <v>37</v>
      </c>
      <c r="T28" s="33">
        <f t="shared" si="17"/>
        <v>47</v>
      </c>
      <c r="U28" s="34">
        <f t="shared" si="18"/>
        <v>84</v>
      </c>
      <c r="V28" s="35" t="s">
        <v>33</v>
      </c>
      <c r="W28" s="36">
        <f t="shared" si="19"/>
        <v>102.65952618452854</v>
      </c>
      <c r="X28" s="37"/>
      <c r="Y28" s="32"/>
    </row>
    <row r="29" spans="1:25" ht="12.75">
      <c r="A29" s="26">
        <v>46</v>
      </c>
      <c r="B29" s="49" t="s">
        <v>47</v>
      </c>
      <c r="C29" s="28">
        <v>2008</v>
      </c>
      <c r="D29" s="33" t="s">
        <v>48</v>
      </c>
      <c r="E29" s="29">
        <v>75.2</v>
      </c>
      <c r="F29" s="30">
        <f t="shared" si="15"/>
        <v>1.1897451421766216</v>
      </c>
      <c r="G29" s="26">
        <v>38</v>
      </c>
      <c r="H29" s="31" t="s">
        <v>26</v>
      </c>
      <c r="I29" s="32">
        <v>38</v>
      </c>
      <c r="J29" s="31" t="s">
        <v>26</v>
      </c>
      <c r="K29" s="26">
        <v>38</v>
      </c>
      <c r="L29" s="31" t="s">
        <v>26</v>
      </c>
      <c r="M29" s="26">
        <v>50</v>
      </c>
      <c r="N29" s="31" t="s">
        <v>26</v>
      </c>
      <c r="O29" s="26">
        <v>50</v>
      </c>
      <c r="P29" s="31" t="s">
        <v>26</v>
      </c>
      <c r="Q29" s="26">
        <v>50</v>
      </c>
      <c r="R29" s="31" t="s">
        <v>25</v>
      </c>
      <c r="S29" s="33">
        <f t="shared" si="16"/>
        <v>0</v>
      </c>
      <c r="T29" s="33">
        <f t="shared" si="17"/>
        <v>50</v>
      </c>
      <c r="U29" s="34">
        <f t="shared" si="18"/>
        <v>50</v>
      </c>
      <c r="V29" s="35" t="s">
        <v>49</v>
      </c>
      <c r="W29" s="36">
        <f t="shared" si="19"/>
        <v>59.48725710883108</v>
      </c>
      <c r="X29" s="37"/>
      <c r="Y29" s="32"/>
    </row>
    <row r="30" spans="1:25" ht="12.75" customHeight="1">
      <c r="A30" s="25">
        <v>-81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7" ht="26.25">
      <c r="A31" s="26">
        <v>23</v>
      </c>
      <c r="B31" s="49" t="s">
        <v>50</v>
      </c>
      <c r="C31" s="28">
        <v>1986</v>
      </c>
      <c r="D31" s="33" t="s">
        <v>51</v>
      </c>
      <c r="E31" s="29">
        <v>77.8</v>
      </c>
      <c r="F31" s="30">
        <f>POWER(10,(0.783497476*(LOG10(E31/153.655)*LOG10(E31/153.655))))</f>
        <v>1.1707017551000836</v>
      </c>
      <c r="G31" s="26">
        <v>52</v>
      </c>
      <c r="H31" s="31" t="s">
        <v>25</v>
      </c>
      <c r="I31" s="32">
        <v>56</v>
      </c>
      <c r="J31" s="31" t="s">
        <v>25</v>
      </c>
      <c r="K31" s="26">
        <v>60</v>
      </c>
      <c r="L31" s="31" t="s">
        <v>25</v>
      </c>
      <c r="M31" s="26">
        <v>70</v>
      </c>
      <c r="N31" s="31" t="s">
        <v>25</v>
      </c>
      <c r="O31" s="26">
        <v>73</v>
      </c>
      <c r="P31" s="31" t="s">
        <v>25</v>
      </c>
      <c r="Q31" s="26">
        <v>75</v>
      </c>
      <c r="R31" s="31" t="s">
        <v>25</v>
      </c>
      <c r="S31" s="33">
        <f>MAX(IF(H31="x",0,G31),IF(J31="x",0,I31),IF(L31="x",0,K31))</f>
        <v>60</v>
      </c>
      <c r="T31" s="33">
        <f>MAX(IF(N31="x",0,M31),IF(P31="x",0,O31),IF(R31="x",0,Q31))</f>
        <v>75</v>
      </c>
      <c r="U31" s="34">
        <f>S31+T31</f>
        <v>135</v>
      </c>
      <c r="V31" s="35" t="s">
        <v>27</v>
      </c>
      <c r="W31" s="36">
        <f>U31*F31</f>
        <v>158.04473693851128</v>
      </c>
      <c r="X31" s="37">
        <v>1.097</v>
      </c>
      <c r="Y31" s="32">
        <f>W31*X31</f>
        <v>173.37507642154688</v>
      </c>
      <c r="Z31" s="1">
        <f>VLOOKUP(C31,Meltzer!B$1:E$56,4,FALSE)</f>
        <v>0</v>
      </c>
      <c r="AA31" s="50" t="s">
        <v>27</v>
      </c>
    </row>
    <row r="32" spans="1:27" ht="12.75" customHeight="1">
      <c r="A32" s="25">
        <v>-87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AA32" s="50"/>
    </row>
    <row r="33" spans="1:25" ht="26.25">
      <c r="A33" s="52">
        <v>69</v>
      </c>
      <c r="B33" s="49" t="s">
        <v>52</v>
      </c>
      <c r="C33" s="53">
        <v>2006</v>
      </c>
      <c r="D33" s="54" t="s">
        <v>53</v>
      </c>
      <c r="E33" s="29">
        <v>87</v>
      </c>
      <c r="F33" s="30">
        <f>POWER(10,(0.783497476*(LOG10(E33/153.655)*LOG10(E33/153.655))))</f>
        <v>1.116377359757218</v>
      </c>
      <c r="G33" s="26">
        <v>60</v>
      </c>
      <c r="H33" s="31" t="s">
        <v>26</v>
      </c>
      <c r="I33" s="32">
        <v>61</v>
      </c>
      <c r="J33" s="31" t="s">
        <v>25</v>
      </c>
      <c r="K33" s="26">
        <v>65</v>
      </c>
      <c r="L33" s="31" t="s">
        <v>25</v>
      </c>
      <c r="M33" s="26">
        <v>80</v>
      </c>
      <c r="N33" s="31" t="s">
        <v>25</v>
      </c>
      <c r="O33" s="26">
        <v>85</v>
      </c>
      <c r="P33" s="31" t="s">
        <v>25</v>
      </c>
      <c r="Q33" s="26">
        <v>88</v>
      </c>
      <c r="R33" s="31" t="s">
        <v>26</v>
      </c>
      <c r="S33" s="33">
        <f>MAX(IF(H33="x",0,G33),IF(J33="x",0,I33),IF(L33="x",0,K33))</f>
        <v>65</v>
      </c>
      <c r="T33" s="33">
        <f>MAX(IF(N33="x",0,M33),IF(P33="x",0,O33),IF(R33="x",0,Q33))</f>
        <v>85</v>
      </c>
      <c r="U33" s="34">
        <f>S33+T33</f>
        <v>150</v>
      </c>
      <c r="V33" s="35" t="s">
        <v>27</v>
      </c>
      <c r="W33" s="36">
        <f>U33*F33</f>
        <v>167.4566039635827</v>
      </c>
      <c r="X33" s="37"/>
      <c r="Y33" s="32"/>
    </row>
    <row r="35" spans="2:15" ht="12.75">
      <c r="B35" s="55"/>
      <c r="E35" s="56"/>
      <c r="O35" s="57"/>
    </row>
    <row r="36" spans="2:22" ht="12.75">
      <c r="B36" s="57" t="s">
        <v>54</v>
      </c>
      <c r="C36" s="58" t="s">
        <v>55</v>
      </c>
      <c r="E36" s="56" t="s">
        <v>56</v>
      </c>
      <c r="F36" s="59" t="s">
        <v>57</v>
      </c>
      <c r="G36" s="59"/>
      <c r="H36" s="59"/>
      <c r="O36" s="57" t="s">
        <v>58</v>
      </c>
      <c r="P36" s="59" t="s">
        <v>59</v>
      </c>
      <c r="Q36" s="59"/>
      <c r="R36" s="59"/>
      <c r="S36" s="59"/>
      <c r="T36" s="59" t="s">
        <v>60</v>
      </c>
      <c r="V36" s="60" t="s">
        <v>61</v>
      </c>
    </row>
    <row r="37" spans="6:22" ht="12.75">
      <c r="F37" s="60" t="s">
        <v>62</v>
      </c>
      <c r="G37" s="60"/>
      <c r="H37" s="60"/>
      <c r="O37" s="57" t="s">
        <v>63</v>
      </c>
      <c r="P37" s="59" t="s">
        <v>64</v>
      </c>
      <c r="Q37" s="59"/>
      <c r="R37" s="59"/>
      <c r="S37" s="59"/>
      <c r="V37" s="60" t="s">
        <v>65</v>
      </c>
    </row>
    <row r="38" spans="2:15" ht="12.75">
      <c r="B38" s="55"/>
      <c r="F38" s="58" t="s">
        <v>55</v>
      </c>
      <c r="O38" s="57"/>
    </row>
    <row r="39" spans="2:15" ht="12.75">
      <c r="B39" s="55"/>
      <c r="O39" s="57"/>
    </row>
    <row r="40" spans="2:26" ht="12.75">
      <c r="B40" s="55"/>
      <c r="Z40" s="61"/>
    </row>
    <row r="41" spans="1:26" ht="12.75">
      <c r="A41" s="62"/>
      <c r="B41" s="63"/>
      <c r="C41" s="64"/>
      <c r="E41" s="65"/>
      <c r="M41" s="12" t="s">
        <v>66</v>
      </c>
      <c r="N41" s="12"/>
      <c r="O41" s="12"/>
      <c r="P41" s="66"/>
      <c r="Q41" s="15" t="s">
        <v>67</v>
      </c>
      <c r="R41" s="15"/>
      <c r="S41" s="15"/>
      <c r="T41" s="15"/>
      <c r="U41" s="67" t="s">
        <v>68</v>
      </c>
      <c r="V41" s="67"/>
      <c r="W41" s="67"/>
      <c r="Z41" s="61"/>
    </row>
    <row r="42" spans="1:26" ht="12.75">
      <c r="A42" s="16" t="s">
        <v>5</v>
      </c>
      <c r="B42" s="16"/>
      <c r="C42" s="16"/>
      <c r="D42" s="16"/>
      <c r="E42" s="16"/>
      <c r="F42" s="16"/>
      <c r="G42" s="16" t="s">
        <v>6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 t="s">
        <v>7</v>
      </c>
      <c r="T42" s="16"/>
      <c r="U42" s="16"/>
      <c r="V42" s="16"/>
      <c r="W42" s="16"/>
      <c r="X42" s="16"/>
      <c r="Y42" s="16"/>
      <c r="Z42" s="61"/>
    </row>
    <row r="43" spans="1:26" ht="12.75" customHeight="1">
      <c r="A43" s="17" t="s">
        <v>8</v>
      </c>
      <c r="B43" s="17" t="s">
        <v>9</v>
      </c>
      <c r="C43" s="18" t="s">
        <v>10</v>
      </c>
      <c r="D43" s="17" t="s">
        <v>11</v>
      </c>
      <c r="E43" s="19" t="s">
        <v>12</v>
      </c>
      <c r="F43" s="20" t="s">
        <v>13</v>
      </c>
      <c r="G43" s="21" t="s">
        <v>14</v>
      </c>
      <c r="H43" s="21"/>
      <c r="I43" s="21"/>
      <c r="J43" s="21"/>
      <c r="K43" s="21"/>
      <c r="L43" s="21"/>
      <c r="M43" s="21" t="s">
        <v>15</v>
      </c>
      <c r="N43" s="21"/>
      <c r="O43" s="21"/>
      <c r="P43" s="21"/>
      <c r="Q43" s="21"/>
      <c r="R43" s="21"/>
      <c r="S43" s="21" t="s">
        <v>16</v>
      </c>
      <c r="T43" s="21" t="s">
        <v>17</v>
      </c>
      <c r="U43" s="21" t="s">
        <v>18</v>
      </c>
      <c r="V43" s="22" t="s">
        <v>19</v>
      </c>
      <c r="W43" s="23" t="s">
        <v>20</v>
      </c>
      <c r="X43" s="24" t="s">
        <v>21</v>
      </c>
      <c r="Y43" s="24" t="s">
        <v>22</v>
      </c>
      <c r="Z43" s="61"/>
    </row>
    <row r="44" spans="1:26" ht="12.75">
      <c r="A44" s="17"/>
      <c r="B44" s="17"/>
      <c r="C44" s="18"/>
      <c r="D44" s="17"/>
      <c r="E44" s="19"/>
      <c r="F44" s="20"/>
      <c r="G44" s="21">
        <v>1</v>
      </c>
      <c r="H44" s="21"/>
      <c r="I44" s="21">
        <v>2</v>
      </c>
      <c r="J44" s="21"/>
      <c r="K44" s="21">
        <v>3</v>
      </c>
      <c r="L44" s="21"/>
      <c r="M44" s="21">
        <v>1</v>
      </c>
      <c r="N44" s="21"/>
      <c r="O44" s="21">
        <v>2</v>
      </c>
      <c r="P44" s="21"/>
      <c r="Q44" s="21">
        <v>3</v>
      </c>
      <c r="R44" s="21"/>
      <c r="S44" s="21"/>
      <c r="T44" s="21"/>
      <c r="U44" s="21"/>
      <c r="V44" s="22"/>
      <c r="W44" s="23"/>
      <c r="X44" s="24"/>
      <c r="Y44" s="24"/>
      <c r="Z44" s="50"/>
    </row>
    <row r="45" spans="1:26" ht="12.75" customHeight="1">
      <c r="A45" s="68">
        <v>-39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50"/>
    </row>
    <row r="46" spans="1:25" ht="12.75">
      <c r="A46" s="40">
        <v>6</v>
      </c>
      <c r="B46" s="69" t="s">
        <v>69</v>
      </c>
      <c r="C46" s="42">
        <v>2010</v>
      </c>
      <c r="D46" s="33" t="s">
        <v>24</v>
      </c>
      <c r="E46" s="43">
        <v>36.2</v>
      </c>
      <c r="F46" s="30">
        <f>POWER(10,(0.75194503*(LOG10(E46/175.508)*LOG10(E46/175.508))))</f>
        <v>2.2565125901800402</v>
      </c>
      <c r="G46" s="40">
        <v>34</v>
      </c>
      <c r="H46" s="44" t="s">
        <v>25</v>
      </c>
      <c r="I46" s="37">
        <v>36</v>
      </c>
      <c r="J46" s="44" t="s">
        <v>25</v>
      </c>
      <c r="K46" s="40">
        <v>38</v>
      </c>
      <c r="L46" s="44" t="s">
        <v>25</v>
      </c>
      <c r="M46" s="40">
        <v>42</v>
      </c>
      <c r="N46" s="44" t="s">
        <v>25</v>
      </c>
      <c r="O46" s="40">
        <v>45</v>
      </c>
      <c r="P46" s="44" t="s">
        <v>26</v>
      </c>
      <c r="Q46" s="40">
        <v>45</v>
      </c>
      <c r="R46" s="44" t="s">
        <v>25</v>
      </c>
      <c r="S46" s="45">
        <f>MAX(IF(H46="x",0,G46),IF(J46="x",0,I46),IF(L46="x",0,K46))</f>
        <v>38</v>
      </c>
      <c r="T46" s="45">
        <f>MAX(IF(N46="x",0,M46),IF(P46="x",0,O46),IF(R46="x",0,Q46))</f>
        <v>45</v>
      </c>
      <c r="U46" s="46">
        <f>S46+T46</f>
        <v>83</v>
      </c>
      <c r="V46" s="47" t="s">
        <v>27</v>
      </c>
      <c r="W46" s="48">
        <f>U46*F46</f>
        <v>187.29054498494335</v>
      </c>
      <c r="X46" s="37"/>
      <c r="Y46" s="32"/>
    </row>
    <row r="47" spans="1:25" ht="12.75" customHeight="1">
      <c r="A47" s="68">
        <v>-44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</row>
    <row r="48" spans="1:25" ht="12.75">
      <c r="A48" s="40">
        <v>45</v>
      </c>
      <c r="B48" s="49" t="s">
        <v>70</v>
      </c>
      <c r="C48" s="42">
        <v>2007</v>
      </c>
      <c r="D48" s="33" t="s">
        <v>35</v>
      </c>
      <c r="E48" s="43">
        <v>43.8</v>
      </c>
      <c r="F48" s="30">
        <f>POWER(10,(0.75194503*(LOG10(E48/175.508)*LOG10(E48/175.508))))</f>
        <v>1.8760884816334362</v>
      </c>
      <c r="G48" s="40">
        <v>42</v>
      </c>
      <c r="H48" s="44" t="s">
        <v>25</v>
      </c>
      <c r="I48" s="37">
        <v>44</v>
      </c>
      <c r="J48" s="44" t="s">
        <v>25</v>
      </c>
      <c r="K48" s="40">
        <v>45</v>
      </c>
      <c r="L48" s="44" t="s">
        <v>25</v>
      </c>
      <c r="M48" s="40">
        <v>53</v>
      </c>
      <c r="N48" s="44" t="s">
        <v>25</v>
      </c>
      <c r="O48" s="40">
        <v>55</v>
      </c>
      <c r="P48" s="44" t="s">
        <v>26</v>
      </c>
      <c r="Q48" s="40">
        <v>56</v>
      </c>
      <c r="R48" s="44" t="s">
        <v>25</v>
      </c>
      <c r="S48" s="45">
        <f>MAX(IF(H48="x",0,G48),IF(J48="x",0,I48),IF(L48="x",0,K48))</f>
        <v>45</v>
      </c>
      <c r="T48" s="45">
        <f>MAX(IF(N48="x",0,M48),IF(P48="x",0,O48),IF(R48="x",0,Q48))</f>
        <v>56</v>
      </c>
      <c r="U48" s="46">
        <f>S48+T48</f>
        <v>101</v>
      </c>
      <c r="V48" s="47" t="s">
        <v>27</v>
      </c>
      <c r="W48" s="48">
        <f>U48*F48</f>
        <v>189.48493664497707</v>
      </c>
      <c r="X48" s="37"/>
      <c r="Y48" s="32"/>
    </row>
    <row r="49" spans="1:25" ht="12.75" customHeight="1">
      <c r="A49" s="68">
        <v>-61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</row>
    <row r="50" spans="1:27" ht="12.75">
      <c r="A50" s="40">
        <v>1</v>
      </c>
      <c r="B50" s="69" t="s">
        <v>71</v>
      </c>
      <c r="C50" s="42">
        <v>1962</v>
      </c>
      <c r="D50" s="33" t="s">
        <v>42</v>
      </c>
      <c r="E50" s="43">
        <v>60.7</v>
      </c>
      <c r="F50" s="30">
        <f aca="true" t="shared" si="20" ref="F50:F52">POWER(10,(0.75194503*(LOG10(E50/175.508)*LOG10(E50/175.508))))</f>
        <v>1.4450376112907395</v>
      </c>
      <c r="G50" s="40">
        <v>72</v>
      </c>
      <c r="H50" s="44" t="s">
        <v>25</v>
      </c>
      <c r="I50" s="37">
        <v>76</v>
      </c>
      <c r="J50" s="44" t="s">
        <v>26</v>
      </c>
      <c r="K50" s="40">
        <v>77</v>
      </c>
      <c r="L50" s="44" t="s">
        <v>25</v>
      </c>
      <c r="M50" s="40">
        <v>93</v>
      </c>
      <c r="N50" s="44" t="s">
        <v>25</v>
      </c>
      <c r="O50" s="40">
        <v>96</v>
      </c>
      <c r="P50" s="44" t="s">
        <v>26</v>
      </c>
      <c r="Q50" s="40">
        <v>98</v>
      </c>
      <c r="R50" s="44" t="s">
        <v>26</v>
      </c>
      <c r="S50" s="45">
        <f aca="true" t="shared" si="21" ref="S50:S52">MAX(IF(H50="x",0,G50),IF(J50="x",0,I50),IF(L50="x",0,K50))</f>
        <v>77</v>
      </c>
      <c r="T50" s="45">
        <f aca="true" t="shared" si="22" ref="T50:T52">MAX(IF(N50="x",0,M50),IF(P50="x",0,O50),IF(R50="x",0,Q50))</f>
        <v>93</v>
      </c>
      <c r="U50" s="46">
        <f aca="true" t="shared" si="23" ref="U50:U52">S50+T50</f>
        <v>170</v>
      </c>
      <c r="V50" s="47" t="s">
        <v>27</v>
      </c>
      <c r="W50" s="48">
        <f aca="true" t="shared" si="24" ref="W50:W52">U50*F50</f>
        <v>245.6563939194257</v>
      </c>
      <c r="X50" s="37">
        <f>VLOOKUP(C50,Meltzer!B$1:C$56,2,FALSE)</f>
        <v>1.541</v>
      </c>
      <c r="Y50" s="32">
        <f>W50*X50</f>
        <v>378.556503029835</v>
      </c>
      <c r="Z50" s="1">
        <f>VLOOKUP(C50,Meltzer!B$1:E$56,3,FALSE)</f>
        <v>0</v>
      </c>
      <c r="AA50" s="50" t="s">
        <v>27</v>
      </c>
    </row>
    <row r="51" spans="1:25" ht="12.75">
      <c r="A51" s="40">
        <v>24</v>
      </c>
      <c r="B51" s="69" t="s">
        <v>72</v>
      </c>
      <c r="C51" s="42">
        <v>2008</v>
      </c>
      <c r="D51" s="33" t="s">
        <v>73</v>
      </c>
      <c r="E51" s="43">
        <v>59.8</v>
      </c>
      <c r="F51" s="30">
        <f t="shared" si="20"/>
        <v>1.4601907733852226</v>
      </c>
      <c r="G51" s="40">
        <v>73</v>
      </c>
      <c r="H51" s="44" t="s">
        <v>26</v>
      </c>
      <c r="I51" s="37">
        <v>73</v>
      </c>
      <c r="J51" s="44" t="s">
        <v>25</v>
      </c>
      <c r="K51" s="40">
        <v>76</v>
      </c>
      <c r="L51" s="44" t="s">
        <v>26</v>
      </c>
      <c r="M51" s="40">
        <v>83</v>
      </c>
      <c r="N51" s="44" t="s">
        <v>25</v>
      </c>
      <c r="O51" s="40">
        <v>86</v>
      </c>
      <c r="P51" s="44" t="s">
        <v>26</v>
      </c>
      <c r="Q51" s="40">
        <v>86</v>
      </c>
      <c r="R51" s="44" t="s">
        <v>74</v>
      </c>
      <c r="S51" s="45">
        <f t="shared" si="21"/>
        <v>73</v>
      </c>
      <c r="T51" s="45">
        <f t="shared" si="22"/>
        <v>86</v>
      </c>
      <c r="U51" s="46">
        <f t="shared" si="23"/>
        <v>159</v>
      </c>
      <c r="V51" s="47" t="s">
        <v>33</v>
      </c>
      <c r="W51" s="48">
        <f t="shared" si="24"/>
        <v>232.1703329682504</v>
      </c>
      <c r="X51" s="37"/>
      <c r="Y51" s="32"/>
    </row>
    <row r="52" spans="1:25" ht="12.75">
      <c r="A52" s="40">
        <v>72</v>
      </c>
      <c r="B52" s="69" t="s">
        <v>75</v>
      </c>
      <c r="C52" s="42">
        <v>2009</v>
      </c>
      <c r="D52" s="33" t="s">
        <v>24</v>
      </c>
      <c r="E52" s="43">
        <v>57.9</v>
      </c>
      <c r="F52" s="30">
        <f t="shared" si="20"/>
        <v>1.4942330589948782</v>
      </c>
      <c r="G52" s="40">
        <v>20</v>
      </c>
      <c r="H52" s="44" t="s">
        <v>25</v>
      </c>
      <c r="I52" s="37">
        <v>22</v>
      </c>
      <c r="J52" s="44" t="s">
        <v>26</v>
      </c>
      <c r="K52" s="40">
        <v>22</v>
      </c>
      <c r="L52" s="44" t="s">
        <v>26</v>
      </c>
      <c r="M52" s="40">
        <v>25</v>
      </c>
      <c r="N52" s="44" t="s">
        <v>25</v>
      </c>
      <c r="O52" s="40">
        <v>27</v>
      </c>
      <c r="P52" s="44" t="s">
        <v>25</v>
      </c>
      <c r="Q52" s="40">
        <v>29</v>
      </c>
      <c r="R52" s="44" t="s">
        <v>26</v>
      </c>
      <c r="S52" s="45">
        <f t="shared" si="21"/>
        <v>20</v>
      </c>
      <c r="T52" s="45">
        <f t="shared" si="22"/>
        <v>27</v>
      </c>
      <c r="U52" s="46">
        <f t="shared" si="23"/>
        <v>47</v>
      </c>
      <c r="V52" s="47" t="s">
        <v>49</v>
      </c>
      <c r="W52" s="48">
        <f t="shared" si="24"/>
        <v>70.22895377275928</v>
      </c>
      <c r="X52" s="37"/>
      <c r="Y52" s="32"/>
    </row>
    <row r="53" spans="1:25" ht="12.75" customHeight="1">
      <c r="A53" s="68">
        <v>-67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</row>
    <row r="54" spans="1:25" ht="12.75">
      <c r="A54" s="40">
        <v>54</v>
      </c>
      <c r="B54" s="69" t="s">
        <v>76</v>
      </c>
      <c r="C54" s="42">
        <v>2005</v>
      </c>
      <c r="D54" s="33" t="s">
        <v>35</v>
      </c>
      <c r="E54" s="43">
        <v>64</v>
      </c>
      <c r="F54" s="30">
        <f aca="true" t="shared" si="25" ref="F54:F56">POWER(10,(0.75194503*(LOG10(E54/175.508)*LOG10(E54/175.508))))</f>
        <v>1.3942260200675993</v>
      </c>
      <c r="G54" s="40">
        <v>67</v>
      </c>
      <c r="H54" s="44" t="s">
        <v>25</v>
      </c>
      <c r="I54" s="37">
        <v>71</v>
      </c>
      <c r="J54" s="44" t="s">
        <v>25</v>
      </c>
      <c r="K54" s="40">
        <v>75</v>
      </c>
      <c r="L54" s="44" t="s">
        <v>25</v>
      </c>
      <c r="M54" s="40">
        <v>85</v>
      </c>
      <c r="N54" s="44" t="s">
        <v>25</v>
      </c>
      <c r="O54" s="40">
        <v>90</v>
      </c>
      <c r="P54" s="44" t="s">
        <v>25</v>
      </c>
      <c r="Q54" s="40">
        <v>95</v>
      </c>
      <c r="R54" s="44" t="s">
        <v>25</v>
      </c>
      <c r="S54" s="45">
        <f aca="true" t="shared" si="26" ref="S54:S56">MAX(IF(H54="x",0,G54),IF(J54="x",0,I54),IF(L54="x",0,K54))</f>
        <v>75</v>
      </c>
      <c r="T54" s="45">
        <f aca="true" t="shared" si="27" ref="T54:T56">MAX(IF(N54="x",0,M54),IF(P54="x",0,O54),IF(R54="x",0,Q54))</f>
        <v>95</v>
      </c>
      <c r="U54" s="46">
        <f aca="true" t="shared" si="28" ref="U54:U56">S54+T54</f>
        <v>170</v>
      </c>
      <c r="V54" s="47" t="s">
        <v>27</v>
      </c>
      <c r="W54" s="48">
        <f aca="true" t="shared" si="29" ref="W54:W56">U54*F54</f>
        <v>237.01842341149188</v>
      </c>
      <c r="X54" s="37"/>
      <c r="Y54" s="32"/>
    </row>
    <row r="55" spans="1:25" ht="12.75">
      <c r="A55" s="40">
        <v>23</v>
      </c>
      <c r="B55" s="69" t="s">
        <v>77</v>
      </c>
      <c r="C55" s="42">
        <v>2008</v>
      </c>
      <c r="D55" s="33" t="s">
        <v>24</v>
      </c>
      <c r="E55" s="43">
        <v>63</v>
      </c>
      <c r="F55" s="30">
        <f t="shared" si="25"/>
        <v>1.4088823094567566</v>
      </c>
      <c r="G55" s="40">
        <v>56</v>
      </c>
      <c r="H55" s="44" t="s">
        <v>25</v>
      </c>
      <c r="I55" s="37">
        <v>60</v>
      </c>
      <c r="J55" s="44" t="s">
        <v>26</v>
      </c>
      <c r="K55" s="40">
        <v>60</v>
      </c>
      <c r="L55" s="44" t="s">
        <v>26</v>
      </c>
      <c r="M55" s="40">
        <v>65</v>
      </c>
      <c r="N55" s="44" t="s">
        <v>25</v>
      </c>
      <c r="O55" s="40">
        <v>70</v>
      </c>
      <c r="P55" s="44" t="s">
        <v>25</v>
      </c>
      <c r="Q55" s="40">
        <v>72</v>
      </c>
      <c r="R55" s="44" t="s">
        <v>25</v>
      </c>
      <c r="S55" s="45">
        <f t="shared" si="26"/>
        <v>56</v>
      </c>
      <c r="T55" s="45">
        <f t="shared" si="27"/>
        <v>72</v>
      </c>
      <c r="U55" s="46">
        <f t="shared" si="28"/>
        <v>128</v>
      </c>
      <c r="V55" s="47" t="s">
        <v>33</v>
      </c>
      <c r="W55" s="48">
        <f t="shared" si="29"/>
        <v>180.33693561046485</v>
      </c>
      <c r="X55" s="37"/>
      <c r="Y55" s="32"/>
    </row>
    <row r="56" spans="1:25" ht="12.75">
      <c r="A56" s="40">
        <v>74</v>
      </c>
      <c r="B56" s="69" t="s">
        <v>78</v>
      </c>
      <c r="C56" s="42">
        <v>2009</v>
      </c>
      <c r="D56" s="33" t="s">
        <v>30</v>
      </c>
      <c r="E56" s="43">
        <v>64.1</v>
      </c>
      <c r="F56" s="30">
        <f t="shared" si="25"/>
        <v>1.3927936313582718</v>
      </c>
      <c r="G56" s="40">
        <v>30</v>
      </c>
      <c r="H56" s="44" t="s">
        <v>25</v>
      </c>
      <c r="I56" s="37">
        <v>33</v>
      </c>
      <c r="J56" s="44" t="s">
        <v>26</v>
      </c>
      <c r="K56" s="40">
        <v>34</v>
      </c>
      <c r="L56" s="44" t="s">
        <v>26</v>
      </c>
      <c r="M56" s="40">
        <v>40</v>
      </c>
      <c r="N56" s="44" t="s">
        <v>26</v>
      </c>
      <c r="O56" s="40">
        <v>40</v>
      </c>
      <c r="P56" s="44" t="s">
        <v>25</v>
      </c>
      <c r="Q56" s="40">
        <v>44</v>
      </c>
      <c r="R56" s="44" t="s">
        <v>26</v>
      </c>
      <c r="S56" s="45">
        <f t="shared" si="26"/>
        <v>30</v>
      </c>
      <c r="T56" s="45">
        <f t="shared" si="27"/>
        <v>40</v>
      </c>
      <c r="U56" s="46">
        <f t="shared" si="28"/>
        <v>70</v>
      </c>
      <c r="V56" s="47" t="s">
        <v>49</v>
      </c>
      <c r="W56" s="48">
        <f t="shared" si="29"/>
        <v>97.49555419507902</v>
      </c>
      <c r="X56" s="37"/>
      <c r="Y56" s="32"/>
    </row>
    <row r="57" spans="1:25" ht="12.75" customHeight="1">
      <c r="A57" s="68">
        <v>-73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</row>
    <row r="58" spans="1:27" ht="12.75">
      <c r="A58" s="40">
        <v>69</v>
      </c>
      <c r="B58" s="69" t="s">
        <v>79</v>
      </c>
      <c r="C58" s="42">
        <v>1986</v>
      </c>
      <c r="D58" s="33" t="s">
        <v>80</v>
      </c>
      <c r="E58" s="43">
        <v>69.3</v>
      </c>
      <c r="F58" s="30">
        <f aca="true" t="shared" si="30" ref="F58:F59">POWER(10,(0.75194503*(LOG10(E58/175.508)*LOG10(E58/175.508))))</f>
        <v>1.3257587713522512</v>
      </c>
      <c r="G58" s="40">
        <v>70</v>
      </c>
      <c r="H58" s="44" t="s">
        <v>25</v>
      </c>
      <c r="I58" s="37">
        <v>75</v>
      </c>
      <c r="J58" s="44" t="s">
        <v>26</v>
      </c>
      <c r="K58" s="40">
        <v>77</v>
      </c>
      <c r="L58" s="44" t="s">
        <v>26</v>
      </c>
      <c r="M58" s="40">
        <v>90</v>
      </c>
      <c r="N58" s="44" t="s">
        <v>25</v>
      </c>
      <c r="O58" s="40">
        <v>95</v>
      </c>
      <c r="P58" s="44" t="s">
        <v>25</v>
      </c>
      <c r="Q58" s="40">
        <v>100</v>
      </c>
      <c r="R58" s="44" t="s">
        <v>26</v>
      </c>
      <c r="S58" s="45">
        <f aca="true" t="shared" si="31" ref="S58:S59">MAX(IF(H58="x",0,G58),IF(J58="x",0,I58),IF(L58="x",0,K58))</f>
        <v>70</v>
      </c>
      <c r="T58" s="45">
        <f aca="true" t="shared" si="32" ref="T58:T59">MAX(IF(N58="x",0,M58),IF(P58="x",0,O58),IF(R58="x",0,Q58))</f>
        <v>95</v>
      </c>
      <c r="U58" s="46">
        <f aca="true" t="shared" si="33" ref="U58:U59">S58+T58</f>
        <v>165</v>
      </c>
      <c r="V58" s="47" t="s">
        <v>27</v>
      </c>
      <c r="W58" s="48">
        <f aca="true" t="shared" si="34" ref="W58:W59">U58*F58</f>
        <v>218.75019727312144</v>
      </c>
      <c r="X58" s="37">
        <f>VLOOKUP(C58,Meltzer!B$1:C$56,2,FALSE)</f>
        <v>1.096</v>
      </c>
      <c r="Y58" s="32">
        <f>W58*X58</f>
        <v>239.75021621134113</v>
      </c>
      <c r="Z58" s="1">
        <f>VLOOKUP(C58,Meltzer!B$1:E$56,3,FALSE)</f>
        <v>0</v>
      </c>
      <c r="AA58" s="50" t="s">
        <v>27</v>
      </c>
    </row>
    <row r="59" spans="1:25" ht="12.75">
      <c r="A59" s="40">
        <v>36</v>
      </c>
      <c r="B59" s="69" t="s">
        <v>81</v>
      </c>
      <c r="C59" s="42">
        <v>2007</v>
      </c>
      <c r="D59" s="33" t="s">
        <v>30</v>
      </c>
      <c r="E59" s="43">
        <v>72.3</v>
      </c>
      <c r="F59" s="30">
        <f t="shared" si="30"/>
        <v>1.292852297597446</v>
      </c>
      <c r="G59" s="40">
        <v>40</v>
      </c>
      <c r="H59" s="44" t="s">
        <v>25</v>
      </c>
      <c r="I59" s="37">
        <v>45</v>
      </c>
      <c r="J59" s="44" t="s">
        <v>25</v>
      </c>
      <c r="K59" s="40">
        <v>50</v>
      </c>
      <c r="L59" s="44" t="s">
        <v>25</v>
      </c>
      <c r="M59" s="40">
        <v>65</v>
      </c>
      <c r="N59" s="44" t="s">
        <v>25</v>
      </c>
      <c r="O59" s="40">
        <v>70</v>
      </c>
      <c r="P59" s="44" t="s">
        <v>26</v>
      </c>
      <c r="Q59" s="40">
        <v>75</v>
      </c>
      <c r="R59" s="44" t="s">
        <v>26</v>
      </c>
      <c r="S59" s="45">
        <f t="shared" si="31"/>
        <v>50</v>
      </c>
      <c r="T59" s="45">
        <f t="shared" si="32"/>
        <v>65</v>
      </c>
      <c r="U59" s="46">
        <f t="shared" si="33"/>
        <v>115</v>
      </c>
      <c r="V59" s="47" t="s">
        <v>33</v>
      </c>
      <c r="W59" s="48">
        <f t="shared" si="34"/>
        <v>148.67801422370627</v>
      </c>
      <c r="X59" s="37"/>
      <c r="Y59" s="32"/>
    </row>
    <row r="60" spans="13:21" ht="12.75">
      <c r="M60" s="5"/>
      <c r="N60" s="5"/>
      <c r="Q60" s="50"/>
      <c r="R60" s="50"/>
      <c r="U60" s="50"/>
    </row>
    <row r="61" spans="2:22" ht="14.25">
      <c r="B61" s="55" t="s">
        <v>82</v>
      </c>
      <c r="F61" s="56" t="s">
        <v>56</v>
      </c>
      <c r="G61" s="60" t="s">
        <v>34</v>
      </c>
      <c r="H61" s="59"/>
      <c r="I61" s="59"/>
      <c r="J61" s="59"/>
      <c r="M61" s="5"/>
      <c r="N61" s="5"/>
      <c r="O61" s="55" t="s">
        <v>58</v>
      </c>
      <c r="P61" s="60" t="s">
        <v>59</v>
      </c>
      <c r="Q61" s="60"/>
      <c r="R61" s="60"/>
      <c r="S61" s="60"/>
      <c r="T61" s="59" t="s">
        <v>60</v>
      </c>
      <c r="V61" s="60" t="s">
        <v>61</v>
      </c>
    </row>
    <row r="62" spans="2:22" ht="14.25">
      <c r="B62" s="55"/>
      <c r="F62" s="56"/>
      <c r="G62" s="60" t="s">
        <v>64</v>
      </c>
      <c r="H62" s="60"/>
      <c r="I62" s="60"/>
      <c r="J62" s="60"/>
      <c r="M62" s="5"/>
      <c r="N62" s="5"/>
      <c r="O62" s="57" t="s">
        <v>63</v>
      </c>
      <c r="P62" s="70" t="s">
        <v>57</v>
      </c>
      <c r="Q62" s="71"/>
      <c r="R62" s="71"/>
      <c r="S62" s="71"/>
      <c r="V62" s="60" t="s">
        <v>65</v>
      </c>
    </row>
    <row r="63" spans="2:21" ht="12.75">
      <c r="B63" s="55"/>
      <c r="F63" s="56"/>
      <c r="G63" s="59" t="s">
        <v>55</v>
      </c>
      <c r="H63" s="59"/>
      <c r="I63" s="59"/>
      <c r="J63" s="59"/>
      <c r="M63" s="5"/>
      <c r="N63" s="5"/>
      <c r="O63" s="55"/>
      <c r="Q63" s="50"/>
      <c r="R63" s="50"/>
      <c r="U63" s="50"/>
    </row>
    <row r="64" spans="2:21" ht="14.25">
      <c r="B64" s="55"/>
      <c r="F64" s="56"/>
      <c r="G64" s="59"/>
      <c r="H64" s="59"/>
      <c r="I64" s="59"/>
      <c r="J64" s="59"/>
      <c r="M64" s="5"/>
      <c r="N64" s="5"/>
      <c r="O64" s="55"/>
      <c r="Q64" s="50"/>
      <c r="R64" s="50"/>
      <c r="U64" s="50"/>
    </row>
    <row r="65" spans="2:21" ht="14.25">
      <c r="B65" s="59" t="s">
        <v>83</v>
      </c>
      <c r="F65" s="56"/>
      <c r="G65" s="59"/>
      <c r="H65" s="59"/>
      <c r="I65" s="59"/>
      <c r="J65" s="59"/>
      <c r="M65" s="5"/>
      <c r="N65" s="5"/>
      <c r="O65" s="55"/>
      <c r="Q65" s="50"/>
      <c r="R65" s="50"/>
      <c r="U65" s="50"/>
    </row>
    <row r="66" spans="2:21" ht="14.25">
      <c r="B66" s="55"/>
      <c r="F66" s="56"/>
      <c r="G66" s="59"/>
      <c r="H66" s="59"/>
      <c r="I66" s="59"/>
      <c r="J66" s="59"/>
      <c r="M66" s="5"/>
      <c r="N66" s="5"/>
      <c r="O66" s="55"/>
      <c r="Q66" s="50"/>
      <c r="R66" s="50"/>
      <c r="U66" s="50"/>
    </row>
    <row r="67" spans="2:21" ht="14.25">
      <c r="B67" s="55"/>
      <c r="F67" s="56"/>
      <c r="G67" s="59"/>
      <c r="H67" s="59"/>
      <c r="I67" s="59"/>
      <c r="J67" s="59"/>
      <c r="M67" s="5"/>
      <c r="N67" s="5"/>
      <c r="O67" s="55"/>
      <c r="Q67" s="50"/>
      <c r="R67" s="50"/>
      <c r="U67" s="50"/>
    </row>
    <row r="68" spans="13:23" ht="12.75">
      <c r="M68" s="12" t="s">
        <v>84</v>
      </c>
      <c r="N68" s="12"/>
      <c r="O68" s="12"/>
      <c r="P68" s="66"/>
      <c r="Q68" s="15" t="s">
        <v>85</v>
      </c>
      <c r="R68" s="15"/>
      <c r="S68" s="15"/>
      <c r="T68" s="15"/>
      <c r="U68" s="15" t="s">
        <v>86</v>
      </c>
      <c r="V68" s="15"/>
      <c r="W68" s="15"/>
    </row>
    <row r="69" spans="1:25" ht="12.75">
      <c r="A69" s="16" t="s">
        <v>5</v>
      </c>
      <c r="B69" s="16"/>
      <c r="C69" s="16"/>
      <c r="D69" s="16"/>
      <c r="E69" s="16"/>
      <c r="F69" s="16"/>
      <c r="G69" s="16" t="s">
        <v>6</v>
      </c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 t="s">
        <v>7</v>
      </c>
      <c r="T69" s="16"/>
      <c r="U69" s="16"/>
      <c r="V69" s="16"/>
      <c r="W69" s="16"/>
      <c r="X69" s="16"/>
      <c r="Y69" s="16"/>
    </row>
    <row r="70" spans="1:25" ht="12.75" customHeight="1">
      <c r="A70" s="17" t="s">
        <v>8</v>
      </c>
      <c r="B70" s="17" t="s">
        <v>9</v>
      </c>
      <c r="C70" s="18" t="s">
        <v>10</v>
      </c>
      <c r="D70" s="17" t="s">
        <v>11</v>
      </c>
      <c r="E70" s="19" t="s">
        <v>12</v>
      </c>
      <c r="F70" s="20" t="s">
        <v>13</v>
      </c>
      <c r="G70" s="21" t="s">
        <v>14</v>
      </c>
      <c r="H70" s="21"/>
      <c r="I70" s="21"/>
      <c r="J70" s="21"/>
      <c r="K70" s="21"/>
      <c r="L70" s="21"/>
      <c r="M70" s="21" t="s">
        <v>15</v>
      </c>
      <c r="N70" s="21"/>
      <c r="O70" s="21"/>
      <c r="P70" s="21"/>
      <c r="Q70" s="21"/>
      <c r="R70" s="21"/>
      <c r="S70" s="21" t="s">
        <v>16</v>
      </c>
      <c r="T70" s="21" t="s">
        <v>17</v>
      </c>
      <c r="U70" s="21" t="s">
        <v>18</v>
      </c>
      <c r="V70" s="22" t="s">
        <v>19</v>
      </c>
      <c r="W70" s="23" t="s">
        <v>20</v>
      </c>
      <c r="X70" s="24" t="s">
        <v>21</v>
      </c>
      <c r="Y70" s="24" t="s">
        <v>22</v>
      </c>
    </row>
    <row r="71" spans="1:25" ht="12.75">
      <c r="A71" s="17"/>
      <c r="B71" s="17"/>
      <c r="C71" s="18"/>
      <c r="D71" s="17"/>
      <c r="E71" s="19"/>
      <c r="F71" s="20"/>
      <c r="G71" s="21">
        <v>1</v>
      </c>
      <c r="H71" s="21"/>
      <c r="I71" s="21">
        <v>2</v>
      </c>
      <c r="J71" s="21"/>
      <c r="K71" s="21">
        <v>3</v>
      </c>
      <c r="L71" s="21"/>
      <c r="M71" s="21">
        <v>1</v>
      </c>
      <c r="N71" s="21"/>
      <c r="O71" s="21">
        <v>2</v>
      </c>
      <c r="P71" s="21"/>
      <c r="Q71" s="21">
        <v>3</v>
      </c>
      <c r="R71" s="21"/>
      <c r="S71" s="21"/>
      <c r="T71" s="21"/>
      <c r="U71" s="21"/>
      <c r="V71" s="22"/>
      <c r="W71" s="23"/>
      <c r="X71" s="24"/>
      <c r="Y71" s="24"/>
    </row>
    <row r="72" spans="1:25" ht="12.75" customHeight="1">
      <c r="A72" s="68">
        <v>-81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</row>
    <row r="73" spans="1:25" ht="12.75">
      <c r="A73" s="40">
        <v>60</v>
      </c>
      <c r="B73" s="41" t="s">
        <v>87</v>
      </c>
      <c r="C73" s="42">
        <v>1991</v>
      </c>
      <c r="D73" s="33" t="s">
        <v>88</v>
      </c>
      <c r="E73" s="43">
        <v>79.3</v>
      </c>
      <c r="F73" s="30">
        <f aca="true" t="shared" si="35" ref="F73:F81">POWER(10,(0.75194503*(LOG10(E73/175.508)*LOG10(E73/175.508))))</f>
        <v>1.2288887535683148</v>
      </c>
      <c r="G73" s="40">
        <v>90</v>
      </c>
      <c r="H73" s="44" t="s">
        <v>25</v>
      </c>
      <c r="I73" s="37">
        <v>99</v>
      </c>
      <c r="J73" s="44" t="s">
        <v>25</v>
      </c>
      <c r="K73" s="40">
        <v>103</v>
      </c>
      <c r="L73" s="44" t="s">
        <v>26</v>
      </c>
      <c r="M73" s="40">
        <v>115</v>
      </c>
      <c r="N73" s="44" t="s">
        <v>25</v>
      </c>
      <c r="O73" s="40">
        <v>120</v>
      </c>
      <c r="P73" s="44" t="s">
        <v>25</v>
      </c>
      <c r="Q73" s="40">
        <v>125</v>
      </c>
      <c r="R73" s="44" t="s">
        <v>25</v>
      </c>
      <c r="S73" s="45">
        <f aca="true" t="shared" si="36" ref="S73:S81">MAX(IF(H73="x",0,G73),IF(J73="x",0,I73),IF(L73="x",0,K73))</f>
        <v>99</v>
      </c>
      <c r="T73" s="45">
        <f aca="true" t="shared" si="37" ref="T73:T81">MAX(IF(N73="x",0,M73),IF(P73="x",0,O73),IF(R73="x",0,Q73))</f>
        <v>125</v>
      </c>
      <c r="U73" s="46">
        <f aca="true" t="shared" si="38" ref="U73:U81">S73+T73</f>
        <v>224</v>
      </c>
      <c r="V73" s="47">
        <v>1</v>
      </c>
      <c r="W73" s="48">
        <f aca="true" t="shared" si="39" ref="W73:W81">U73*F73</f>
        <v>275.2710807993025</v>
      </c>
      <c r="X73" s="37"/>
      <c r="Y73" s="32"/>
    </row>
    <row r="74" spans="1:27" ht="12.75">
      <c r="A74" s="40">
        <v>39</v>
      </c>
      <c r="B74" s="41" t="s">
        <v>89</v>
      </c>
      <c r="C74" s="42">
        <v>1975</v>
      </c>
      <c r="D74" s="33" t="s">
        <v>90</v>
      </c>
      <c r="E74" s="43">
        <v>77.7</v>
      </c>
      <c r="F74" s="30">
        <f t="shared" si="35"/>
        <v>1.2421232362093202</v>
      </c>
      <c r="G74" s="40">
        <v>80</v>
      </c>
      <c r="H74" s="44" t="s">
        <v>25</v>
      </c>
      <c r="I74" s="37">
        <v>85</v>
      </c>
      <c r="J74" s="44" t="s">
        <v>25</v>
      </c>
      <c r="K74" s="40">
        <v>90</v>
      </c>
      <c r="L74" s="44" t="s">
        <v>26</v>
      </c>
      <c r="M74" s="40">
        <v>100</v>
      </c>
      <c r="N74" s="44" t="s">
        <v>25</v>
      </c>
      <c r="O74" s="40">
        <v>105</v>
      </c>
      <c r="P74" s="44" t="s">
        <v>25</v>
      </c>
      <c r="Q74" s="40">
        <v>110</v>
      </c>
      <c r="R74" s="44" t="s">
        <v>25</v>
      </c>
      <c r="S74" s="45">
        <f t="shared" si="36"/>
        <v>85</v>
      </c>
      <c r="T74" s="45">
        <f t="shared" si="37"/>
        <v>110</v>
      </c>
      <c r="U74" s="46">
        <f t="shared" si="38"/>
        <v>195</v>
      </c>
      <c r="V74" s="47">
        <v>2</v>
      </c>
      <c r="W74" s="48">
        <f t="shared" si="39"/>
        <v>242.21403106081743</v>
      </c>
      <c r="X74" s="37">
        <f>VLOOKUP(C74,Meltzer!B$1:C$56,2,FALSE)</f>
        <v>1.248</v>
      </c>
      <c r="Y74" s="32">
        <f aca="true" t="shared" si="40" ref="Y74:Y81">W74*X74</f>
        <v>302.28311076390014</v>
      </c>
      <c r="Z74" s="1">
        <f>VLOOKUP(C74,Meltzer!B$1:E$56,3,FALSE)</f>
        <v>0</v>
      </c>
      <c r="AA74" s="50" t="s">
        <v>27</v>
      </c>
    </row>
    <row r="75" spans="1:27" ht="26.25">
      <c r="A75" s="40">
        <v>20</v>
      </c>
      <c r="B75" s="41" t="s">
        <v>91</v>
      </c>
      <c r="C75" s="42">
        <v>1988</v>
      </c>
      <c r="D75" s="33" t="s">
        <v>44</v>
      </c>
      <c r="E75" s="43">
        <v>80.8</v>
      </c>
      <c r="F75" s="30">
        <f t="shared" si="35"/>
        <v>1.2171375293941529</v>
      </c>
      <c r="G75" s="40">
        <v>73</v>
      </c>
      <c r="H75" s="44" t="s">
        <v>25</v>
      </c>
      <c r="I75" s="37">
        <v>78</v>
      </c>
      <c r="J75" s="44" t="s">
        <v>26</v>
      </c>
      <c r="K75" s="40">
        <v>79</v>
      </c>
      <c r="L75" s="44" t="s">
        <v>25</v>
      </c>
      <c r="M75" s="40">
        <v>95</v>
      </c>
      <c r="N75" s="44" t="s">
        <v>25</v>
      </c>
      <c r="O75" s="40">
        <v>101</v>
      </c>
      <c r="P75" s="44" t="s">
        <v>25</v>
      </c>
      <c r="Q75" s="40">
        <v>106</v>
      </c>
      <c r="R75" s="44" t="s">
        <v>26</v>
      </c>
      <c r="S75" s="45">
        <f t="shared" si="36"/>
        <v>79</v>
      </c>
      <c r="T75" s="45">
        <f t="shared" si="37"/>
        <v>101</v>
      </c>
      <c r="U75" s="46">
        <f t="shared" si="38"/>
        <v>180</v>
      </c>
      <c r="V75" s="47">
        <v>3</v>
      </c>
      <c r="W75" s="48">
        <f t="shared" si="39"/>
        <v>219.08475529094753</v>
      </c>
      <c r="X75" s="37">
        <f>VLOOKUP(C75,Meltzer!B$1:C$56,2,FALSE)</f>
        <v>1.072</v>
      </c>
      <c r="Y75" s="32">
        <f t="shared" si="40"/>
        <v>234.85885767189578</v>
      </c>
      <c r="Z75" s="1">
        <f>VLOOKUP(C75,Meltzer!B$1:E$56,3,FALSE)</f>
        <v>0</v>
      </c>
      <c r="AA75" s="50" t="s">
        <v>27</v>
      </c>
    </row>
    <row r="76" spans="1:27" ht="12.75">
      <c r="A76" s="40">
        <v>77</v>
      </c>
      <c r="B76" s="41" t="s">
        <v>92</v>
      </c>
      <c r="C76" s="42">
        <v>1969</v>
      </c>
      <c r="D76" s="33" t="s">
        <v>30</v>
      </c>
      <c r="E76" s="72">
        <v>81</v>
      </c>
      <c r="F76" s="30">
        <f t="shared" si="35"/>
        <v>1.2156164365965496</v>
      </c>
      <c r="G76" s="40">
        <v>70</v>
      </c>
      <c r="H76" s="44" t="s">
        <v>26</v>
      </c>
      <c r="I76" s="37">
        <v>70</v>
      </c>
      <c r="J76" s="44" t="s">
        <v>25</v>
      </c>
      <c r="K76" s="40">
        <v>75</v>
      </c>
      <c r="L76" s="44" t="s">
        <v>25</v>
      </c>
      <c r="M76" s="40">
        <v>85</v>
      </c>
      <c r="N76" s="44" t="s">
        <v>25</v>
      </c>
      <c r="O76" s="40">
        <v>90</v>
      </c>
      <c r="P76" s="44" t="s">
        <v>25</v>
      </c>
      <c r="Q76" s="40">
        <v>95</v>
      </c>
      <c r="R76" s="44" t="s">
        <v>25</v>
      </c>
      <c r="S76" s="45">
        <f t="shared" si="36"/>
        <v>75</v>
      </c>
      <c r="T76" s="45">
        <f t="shared" si="37"/>
        <v>95</v>
      </c>
      <c r="U76" s="46">
        <f t="shared" si="38"/>
        <v>170</v>
      </c>
      <c r="V76" s="47">
        <v>4</v>
      </c>
      <c r="W76" s="48">
        <f t="shared" si="39"/>
        <v>206.65479422141343</v>
      </c>
      <c r="X76" s="37">
        <f>VLOOKUP(C76,Meltzer!B$1:C$56,2,FALSE)</f>
        <v>1.361</v>
      </c>
      <c r="Y76" s="32">
        <f t="shared" si="40"/>
        <v>281.25717493534364</v>
      </c>
      <c r="Z76" s="1">
        <f>VLOOKUP(C76,Meltzer!B$1:E$56,3,FALSE)</f>
        <v>0</v>
      </c>
      <c r="AA76" s="50" t="s">
        <v>27</v>
      </c>
    </row>
    <row r="77" spans="1:27" ht="12.75">
      <c r="A77" s="40">
        <v>65</v>
      </c>
      <c r="B77" s="41" t="s">
        <v>93</v>
      </c>
      <c r="C77" s="42">
        <v>1962</v>
      </c>
      <c r="D77" s="33" t="s">
        <v>42</v>
      </c>
      <c r="E77" s="43">
        <v>81</v>
      </c>
      <c r="F77" s="30">
        <f t="shared" si="35"/>
        <v>1.2156164365965496</v>
      </c>
      <c r="G77" s="40">
        <v>78</v>
      </c>
      <c r="H77" s="44" t="s">
        <v>25</v>
      </c>
      <c r="I77" s="37">
        <v>82</v>
      </c>
      <c r="J77" s="44" t="s">
        <v>26</v>
      </c>
      <c r="K77" s="40">
        <v>84</v>
      </c>
      <c r="L77" s="44" t="s">
        <v>26</v>
      </c>
      <c r="M77" s="40">
        <v>85</v>
      </c>
      <c r="N77" s="44" t="s">
        <v>25</v>
      </c>
      <c r="O77" s="40">
        <v>90</v>
      </c>
      <c r="P77" s="44" t="s">
        <v>25</v>
      </c>
      <c r="Q77" s="40">
        <v>93</v>
      </c>
      <c r="R77" s="44" t="s">
        <v>26</v>
      </c>
      <c r="S77" s="45">
        <f t="shared" si="36"/>
        <v>78</v>
      </c>
      <c r="T77" s="45">
        <f t="shared" si="37"/>
        <v>90</v>
      </c>
      <c r="U77" s="46">
        <f t="shared" si="38"/>
        <v>168</v>
      </c>
      <c r="V77" s="47">
        <v>5</v>
      </c>
      <c r="W77" s="48">
        <f t="shared" si="39"/>
        <v>204.22356134822033</v>
      </c>
      <c r="X77" s="37">
        <f>VLOOKUP(C77,Meltzer!B$1:C$56,2,FALSE)</f>
        <v>1.541</v>
      </c>
      <c r="Y77" s="32">
        <f t="shared" si="40"/>
        <v>314.7085080376075</v>
      </c>
      <c r="Z77" s="1">
        <f>VLOOKUP(C77,Meltzer!B$1:E$56,3,FALSE)</f>
        <v>0</v>
      </c>
      <c r="AA77" s="51" t="s">
        <v>27</v>
      </c>
    </row>
    <row r="78" spans="1:27" ht="12.75">
      <c r="A78" s="40">
        <v>7</v>
      </c>
      <c r="B78" s="41" t="s">
        <v>94</v>
      </c>
      <c r="C78" s="42">
        <v>1984</v>
      </c>
      <c r="D78" s="33" t="s">
        <v>48</v>
      </c>
      <c r="E78" s="43">
        <v>78.5</v>
      </c>
      <c r="F78" s="30">
        <f t="shared" si="35"/>
        <v>1.2354126523442308</v>
      </c>
      <c r="G78" s="40">
        <v>70</v>
      </c>
      <c r="H78" s="44" t="s">
        <v>25</v>
      </c>
      <c r="I78" s="37">
        <v>75</v>
      </c>
      <c r="J78" s="44" t="s">
        <v>25</v>
      </c>
      <c r="K78" s="40">
        <v>78</v>
      </c>
      <c r="L78" s="44" t="s">
        <v>26</v>
      </c>
      <c r="M78" s="40">
        <v>90</v>
      </c>
      <c r="N78" s="44" t="s">
        <v>25</v>
      </c>
      <c r="O78" s="40">
        <v>95</v>
      </c>
      <c r="P78" s="44" t="s">
        <v>26</v>
      </c>
      <c r="Q78" s="40">
        <v>95</v>
      </c>
      <c r="R78" s="44" t="s">
        <v>26</v>
      </c>
      <c r="S78" s="45">
        <f t="shared" si="36"/>
        <v>75</v>
      </c>
      <c r="T78" s="45">
        <f t="shared" si="37"/>
        <v>90</v>
      </c>
      <c r="U78" s="46">
        <f t="shared" si="38"/>
        <v>165</v>
      </c>
      <c r="V78" s="47">
        <v>6</v>
      </c>
      <c r="W78" s="48">
        <f t="shared" si="39"/>
        <v>203.8430876367981</v>
      </c>
      <c r="X78" s="37">
        <f>VLOOKUP(C78,Meltzer!B$1:C$56,2,FALSE)</f>
        <v>1.1219999999999999</v>
      </c>
      <c r="Y78" s="32">
        <f t="shared" si="40"/>
        <v>228.71194432848742</v>
      </c>
      <c r="Z78" s="1">
        <f>VLOOKUP(C78,Meltzer!B$1:E$56,3,FALSE)</f>
        <v>0</v>
      </c>
      <c r="AA78" s="51" t="s">
        <v>33</v>
      </c>
    </row>
    <row r="79" spans="1:27" ht="12.75">
      <c r="A79" s="40">
        <v>63</v>
      </c>
      <c r="B79" s="41" t="s">
        <v>95</v>
      </c>
      <c r="C79" s="42">
        <v>1961</v>
      </c>
      <c r="D79" s="33" t="s">
        <v>30</v>
      </c>
      <c r="E79" s="43">
        <v>77.6</v>
      </c>
      <c r="F79" s="30">
        <f t="shared" si="35"/>
        <v>1.2429755163642053</v>
      </c>
      <c r="G79" s="40">
        <v>65</v>
      </c>
      <c r="H79" s="44" t="s">
        <v>25</v>
      </c>
      <c r="I79" s="37">
        <v>70</v>
      </c>
      <c r="J79" s="44" t="s">
        <v>25</v>
      </c>
      <c r="K79" s="40">
        <v>75</v>
      </c>
      <c r="L79" s="44" t="s">
        <v>25</v>
      </c>
      <c r="M79" s="40">
        <v>85</v>
      </c>
      <c r="N79" s="44" t="s">
        <v>25</v>
      </c>
      <c r="O79" s="40">
        <v>90</v>
      </c>
      <c r="P79" s="44" t="s">
        <v>25</v>
      </c>
      <c r="Q79" s="40">
        <v>94</v>
      </c>
      <c r="R79" s="44" t="s">
        <v>26</v>
      </c>
      <c r="S79" s="45">
        <f t="shared" si="36"/>
        <v>75</v>
      </c>
      <c r="T79" s="45">
        <f t="shared" si="37"/>
        <v>90</v>
      </c>
      <c r="U79" s="46">
        <f t="shared" si="38"/>
        <v>165</v>
      </c>
      <c r="V79" s="47">
        <v>7</v>
      </c>
      <c r="W79" s="48">
        <f t="shared" si="39"/>
        <v>205.0909602000939</v>
      </c>
      <c r="X79" s="37">
        <f>VLOOKUP(C79,Meltzer!B$1:C$56,2,FALSE)</f>
        <v>1.568</v>
      </c>
      <c r="Y79" s="32">
        <f t="shared" si="40"/>
        <v>321.58262559374725</v>
      </c>
      <c r="Z79" s="1">
        <f>VLOOKUP(C79,Meltzer!B$1:E$56,3,FALSE)</f>
        <v>0</v>
      </c>
      <c r="AA79" s="51" t="s">
        <v>27</v>
      </c>
    </row>
    <row r="80" spans="1:27" ht="12.75">
      <c r="A80" s="40">
        <v>9</v>
      </c>
      <c r="B80" s="41" t="s">
        <v>96</v>
      </c>
      <c r="C80" s="42">
        <v>1983</v>
      </c>
      <c r="D80" s="33" t="s">
        <v>97</v>
      </c>
      <c r="E80" s="43">
        <v>78.9</v>
      </c>
      <c r="F80" s="30">
        <f t="shared" si="35"/>
        <v>1.2321277747446737</v>
      </c>
      <c r="G80" s="40">
        <v>70</v>
      </c>
      <c r="H80" s="44" t="s">
        <v>25</v>
      </c>
      <c r="I80" s="37">
        <v>75</v>
      </c>
      <c r="J80" s="44" t="s">
        <v>26</v>
      </c>
      <c r="K80" s="40">
        <v>75</v>
      </c>
      <c r="L80" s="44" t="s">
        <v>25</v>
      </c>
      <c r="M80" s="40">
        <v>80</v>
      </c>
      <c r="N80" s="44" t="s">
        <v>25</v>
      </c>
      <c r="O80" s="40">
        <v>85</v>
      </c>
      <c r="P80" s="44" t="s">
        <v>25</v>
      </c>
      <c r="Q80" s="40">
        <v>90</v>
      </c>
      <c r="R80" s="44" t="s">
        <v>26</v>
      </c>
      <c r="S80" s="45">
        <f t="shared" si="36"/>
        <v>75</v>
      </c>
      <c r="T80" s="45">
        <f t="shared" si="37"/>
        <v>85</v>
      </c>
      <c r="U80" s="46">
        <f t="shared" si="38"/>
        <v>160</v>
      </c>
      <c r="V80" s="47">
        <v>8</v>
      </c>
      <c r="W80" s="48">
        <f t="shared" si="39"/>
        <v>197.1404439591478</v>
      </c>
      <c r="X80" s="37">
        <f>VLOOKUP(C80,Meltzer!B$1:C$56,2,FALSE)</f>
        <v>1.135</v>
      </c>
      <c r="Y80" s="32">
        <f t="shared" si="40"/>
        <v>223.75440389363277</v>
      </c>
      <c r="Z80" s="1">
        <f>VLOOKUP(C80,Meltzer!B$1:E$56,3,FALSE)</f>
        <v>0</v>
      </c>
      <c r="AA80" s="51" t="s">
        <v>27</v>
      </c>
    </row>
    <row r="81" spans="1:27" ht="12.75">
      <c r="A81" s="40">
        <v>58</v>
      </c>
      <c r="B81" s="41" t="s">
        <v>98</v>
      </c>
      <c r="C81" s="42">
        <v>1959</v>
      </c>
      <c r="D81" s="33" t="s">
        <v>30</v>
      </c>
      <c r="E81" s="73">
        <v>81</v>
      </c>
      <c r="F81" s="30">
        <f t="shared" si="35"/>
        <v>1.2156164365965496</v>
      </c>
      <c r="G81" s="40">
        <v>40</v>
      </c>
      <c r="H81" s="44" t="s">
        <v>25</v>
      </c>
      <c r="I81" s="37">
        <v>45</v>
      </c>
      <c r="J81" s="44" t="s">
        <v>25</v>
      </c>
      <c r="K81" s="44" t="s">
        <v>26</v>
      </c>
      <c r="L81" s="44" t="s">
        <v>26</v>
      </c>
      <c r="M81" s="40">
        <v>50</v>
      </c>
      <c r="N81" s="44" t="s">
        <v>25</v>
      </c>
      <c r="O81" s="40">
        <v>55</v>
      </c>
      <c r="P81" s="44" t="s">
        <v>25</v>
      </c>
      <c r="Q81" s="40">
        <v>60</v>
      </c>
      <c r="R81" s="44" t="s">
        <v>25</v>
      </c>
      <c r="S81" s="45">
        <f t="shared" si="36"/>
        <v>45</v>
      </c>
      <c r="T81" s="45">
        <f t="shared" si="37"/>
        <v>60</v>
      </c>
      <c r="U81" s="46">
        <f t="shared" si="38"/>
        <v>105</v>
      </c>
      <c r="V81" s="47">
        <v>9</v>
      </c>
      <c r="W81" s="48">
        <f t="shared" si="39"/>
        <v>127.6397258426377</v>
      </c>
      <c r="X81" s="37">
        <f>VLOOKUP(C81,Meltzer!B$1:C$56,2,FALSE)</f>
        <v>1.629</v>
      </c>
      <c r="Y81" s="32">
        <f t="shared" si="40"/>
        <v>207.92511339765682</v>
      </c>
      <c r="Z81" s="1">
        <f>VLOOKUP(C81,Meltzer!B$1:E$56,3,FALSE)</f>
        <v>0</v>
      </c>
      <c r="AA81" s="51" t="s">
        <v>33</v>
      </c>
    </row>
    <row r="82" spans="1:25" ht="12.75" customHeight="1">
      <c r="A82" s="68">
        <v>-89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</row>
    <row r="83" spans="1:25" ht="26.25">
      <c r="A83" s="40">
        <v>76</v>
      </c>
      <c r="B83" s="41" t="s">
        <v>99</v>
      </c>
      <c r="C83" s="42">
        <v>2006</v>
      </c>
      <c r="D83" s="33" t="s">
        <v>37</v>
      </c>
      <c r="E83" s="43">
        <v>88.7</v>
      </c>
      <c r="F83" s="30">
        <f aca="true" t="shared" si="41" ref="F83:F92">POWER(10,(0.75194503*(LOG10(E83/175.508)*LOG10(E83/175.508))))</f>
        <v>1.1642565620913727</v>
      </c>
      <c r="G83" s="40">
        <v>113</v>
      </c>
      <c r="H83" s="44" t="s">
        <v>25</v>
      </c>
      <c r="I83" s="37">
        <v>118</v>
      </c>
      <c r="J83" s="44" t="s">
        <v>26</v>
      </c>
      <c r="K83" s="40">
        <v>121</v>
      </c>
      <c r="L83" s="44" t="s">
        <v>25</v>
      </c>
      <c r="M83" s="40">
        <v>135</v>
      </c>
      <c r="N83" s="44" t="s">
        <v>25</v>
      </c>
      <c r="O83" s="40">
        <v>141</v>
      </c>
      <c r="P83" s="44" t="s">
        <v>25</v>
      </c>
      <c r="Q83" s="40">
        <v>145</v>
      </c>
      <c r="R83" s="44" t="s">
        <v>26</v>
      </c>
      <c r="S83" s="45">
        <f aca="true" t="shared" si="42" ref="S83:S92">MAX(IF(H83="x",0,G83),IF(J83="x",0,I83),IF(L83="x",0,K83))</f>
        <v>121</v>
      </c>
      <c r="T83" s="45">
        <f aca="true" t="shared" si="43" ref="T83:T92">MAX(IF(N83="x",0,M83),IF(P83="x",0,O83),IF(R83="x",0,Q83))</f>
        <v>141</v>
      </c>
      <c r="U83" s="46">
        <f aca="true" t="shared" si="44" ref="U83:U92">S83+T83</f>
        <v>262</v>
      </c>
      <c r="V83" s="47">
        <v>1</v>
      </c>
      <c r="W83" s="48">
        <f aca="true" t="shared" si="45" ref="W83:W92">U83*F83</f>
        <v>305.0352192679397</v>
      </c>
      <c r="X83" s="37"/>
      <c r="Y83" s="32"/>
    </row>
    <row r="84" spans="1:27" ht="12.75">
      <c r="A84" s="40">
        <v>40</v>
      </c>
      <c r="B84" s="41" t="s">
        <v>100</v>
      </c>
      <c r="C84" s="42">
        <v>1985</v>
      </c>
      <c r="D84" s="33" t="s">
        <v>80</v>
      </c>
      <c r="E84" s="43">
        <v>81.2</v>
      </c>
      <c r="F84" s="30">
        <f t="shared" si="41"/>
        <v>1.214105817376475</v>
      </c>
      <c r="G84" s="40">
        <v>105</v>
      </c>
      <c r="H84" s="44" t="s">
        <v>25</v>
      </c>
      <c r="I84" s="37">
        <v>110</v>
      </c>
      <c r="J84" s="44" t="s">
        <v>25</v>
      </c>
      <c r="K84" s="40">
        <v>113</v>
      </c>
      <c r="L84" s="44" t="s">
        <v>25</v>
      </c>
      <c r="M84" s="40">
        <v>125</v>
      </c>
      <c r="N84" s="44" t="s">
        <v>25</v>
      </c>
      <c r="O84" s="40">
        <v>130</v>
      </c>
      <c r="P84" s="44" t="s">
        <v>26</v>
      </c>
      <c r="Q84" s="40">
        <v>133</v>
      </c>
      <c r="R84" s="44" t="s">
        <v>25</v>
      </c>
      <c r="S84" s="45">
        <f t="shared" si="42"/>
        <v>113</v>
      </c>
      <c r="T84" s="45">
        <f t="shared" si="43"/>
        <v>133</v>
      </c>
      <c r="U84" s="46">
        <f t="shared" si="44"/>
        <v>246</v>
      </c>
      <c r="V84" s="47">
        <v>2</v>
      </c>
      <c r="W84" s="48">
        <f t="shared" si="45"/>
        <v>298.67003107461284</v>
      </c>
      <c r="X84" s="37">
        <f>VLOOKUP(C84,Meltzer!B$1:C$56,2,FALSE)</f>
        <v>1.109</v>
      </c>
      <c r="Y84" s="32">
        <f>W84*X84</f>
        <v>331.2250644617456</v>
      </c>
      <c r="Z84" s="1">
        <f>VLOOKUP(C84,Meltzer!B$1:E$56,3,FALSE)</f>
        <v>0</v>
      </c>
      <c r="AA84" s="74" t="s">
        <v>27</v>
      </c>
    </row>
    <row r="85" spans="1:25" ht="12.75">
      <c r="A85" s="40">
        <v>47</v>
      </c>
      <c r="B85" s="41" t="s">
        <v>101</v>
      </c>
      <c r="C85" s="42">
        <v>1998</v>
      </c>
      <c r="D85" s="33" t="s">
        <v>24</v>
      </c>
      <c r="E85" s="43">
        <v>84</v>
      </c>
      <c r="F85" s="30">
        <f t="shared" si="41"/>
        <v>1.19400915359344</v>
      </c>
      <c r="G85" s="40">
        <v>100</v>
      </c>
      <c r="H85" s="44" t="s">
        <v>25</v>
      </c>
      <c r="I85" s="37">
        <v>106</v>
      </c>
      <c r="J85" s="44" t="s">
        <v>25</v>
      </c>
      <c r="K85" s="40">
        <v>111</v>
      </c>
      <c r="L85" s="44" t="s">
        <v>26</v>
      </c>
      <c r="M85" s="40">
        <v>131</v>
      </c>
      <c r="N85" s="44" t="s">
        <v>25</v>
      </c>
      <c r="O85" s="40">
        <v>141</v>
      </c>
      <c r="P85" s="44" t="s">
        <v>26</v>
      </c>
      <c r="Q85" s="40">
        <v>141</v>
      </c>
      <c r="R85" s="44" t="s">
        <v>26</v>
      </c>
      <c r="S85" s="45">
        <f t="shared" si="42"/>
        <v>106</v>
      </c>
      <c r="T85" s="45">
        <f t="shared" si="43"/>
        <v>131</v>
      </c>
      <c r="U85" s="46">
        <f t="shared" si="44"/>
        <v>237</v>
      </c>
      <c r="V85" s="47">
        <v>3</v>
      </c>
      <c r="W85" s="48">
        <f t="shared" si="45"/>
        <v>282.9801694016453</v>
      </c>
      <c r="X85" s="37"/>
      <c r="Y85" s="32"/>
    </row>
    <row r="86" spans="1:27" ht="12.75">
      <c r="A86" s="40">
        <v>16</v>
      </c>
      <c r="B86" s="41" t="s">
        <v>102</v>
      </c>
      <c r="C86" s="42">
        <v>1968</v>
      </c>
      <c r="D86" s="33" t="s">
        <v>42</v>
      </c>
      <c r="E86" s="43">
        <v>89</v>
      </c>
      <c r="F86" s="30">
        <f t="shared" si="41"/>
        <v>1.162510070816343</v>
      </c>
      <c r="G86" s="40">
        <v>95</v>
      </c>
      <c r="H86" s="44" t="s">
        <v>25</v>
      </c>
      <c r="I86" s="37">
        <v>103</v>
      </c>
      <c r="J86" s="44" t="s">
        <v>25</v>
      </c>
      <c r="K86" s="40">
        <v>107</v>
      </c>
      <c r="L86" s="44" t="s">
        <v>25</v>
      </c>
      <c r="M86" s="40">
        <v>111</v>
      </c>
      <c r="N86" s="44" t="s">
        <v>25</v>
      </c>
      <c r="O86" s="40">
        <v>120</v>
      </c>
      <c r="P86" s="44" t="s">
        <v>25</v>
      </c>
      <c r="Q86" s="40">
        <v>129</v>
      </c>
      <c r="R86" s="44" t="s">
        <v>26</v>
      </c>
      <c r="S86" s="45">
        <f t="shared" si="42"/>
        <v>107</v>
      </c>
      <c r="T86" s="45">
        <f t="shared" si="43"/>
        <v>120</v>
      </c>
      <c r="U86" s="46">
        <f t="shared" si="44"/>
        <v>227</v>
      </c>
      <c r="V86" s="47">
        <v>4</v>
      </c>
      <c r="W86" s="48">
        <f t="shared" si="45"/>
        <v>263.88978607530987</v>
      </c>
      <c r="X86" s="37">
        <f>VLOOKUP(C86,Meltzer!B$1:C$56,2,FALSE)</f>
        <v>1.385</v>
      </c>
      <c r="Y86" s="32">
        <f aca="true" t="shared" si="46" ref="Y86:Y88">W86*X86</f>
        <v>365.48735371430416</v>
      </c>
      <c r="Z86" s="1">
        <f>VLOOKUP(C86,Meltzer!B$1:E$56,3,FALSE)</f>
        <v>0</v>
      </c>
      <c r="AA86" s="50" t="s">
        <v>27</v>
      </c>
    </row>
    <row r="87" spans="1:27" ht="12.75">
      <c r="A87" s="40">
        <v>70</v>
      </c>
      <c r="B87" s="41" t="s">
        <v>103</v>
      </c>
      <c r="C87" s="42">
        <v>1976</v>
      </c>
      <c r="D87" s="33" t="s">
        <v>104</v>
      </c>
      <c r="E87" s="43">
        <v>82.7</v>
      </c>
      <c r="F87" s="30">
        <f t="shared" si="41"/>
        <v>1.203101263708146</v>
      </c>
      <c r="G87" s="40">
        <v>88</v>
      </c>
      <c r="H87" s="44" t="s">
        <v>25</v>
      </c>
      <c r="I87" s="37">
        <v>93</v>
      </c>
      <c r="J87" s="44" t="s">
        <v>26</v>
      </c>
      <c r="K87" s="40">
        <v>95</v>
      </c>
      <c r="L87" s="44" t="s">
        <v>25</v>
      </c>
      <c r="M87" s="40">
        <v>113</v>
      </c>
      <c r="N87" s="44" t="s">
        <v>25</v>
      </c>
      <c r="O87" s="40">
        <v>119</v>
      </c>
      <c r="P87" s="44" t="s">
        <v>26</v>
      </c>
      <c r="Q87" s="40">
        <v>121</v>
      </c>
      <c r="R87" s="44" t="s">
        <v>26</v>
      </c>
      <c r="S87" s="45">
        <f t="shared" si="42"/>
        <v>95</v>
      </c>
      <c r="T87" s="45">
        <f t="shared" si="43"/>
        <v>113</v>
      </c>
      <c r="U87" s="46">
        <f t="shared" si="44"/>
        <v>208</v>
      </c>
      <c r="V87" s="47">
        <v>5</v>
      </c>
      <c r="W87" s="48">
        <f t="shared" si="45"/>
        <v>250.24506285129436</v>
      </c>
      <c r="X87" s="37">
        <f>VLOOKUP(C87,Meltzer!B$1:C$56,2,FALSE)</f>
        <v>1.233</v>
      </c>
      <c r="Y87" s="32">
        <f t="shared" si="46"/>
        <v>308.552162495646</v>
      </c>
      <c r="Z87" s="1">
        <f>VLOOKUP(C87,Meltzer!B$1:E$56,3,FALSE)</f>
        <v>0</v>
      </c>
      <c r="AA87" s="50" t="s">
        <v>27</v>
      </c>
    </row>
    <row r="88" spans="1:27" ht="14.25">
      <c r="A88" s="40">
        <v>8</v>
      </c>
      <c r="B88" s="41" t="s">
        <v>105</v>
      </c>
      <c r="C88" s="42">
        <v>1987</v>
      </c>
      <c r="D88" s="33" t="s">
        <v>24</v>
      </c>
      <c r="E88" s="43">
        <v>82.7</v>
      </c>
      <c r="F88" s="30">
        <f t="shared" si="41"/>
        <v>1.203101263708146</v>
      </c>
      <c r="G88" s="40">
        <v>90</v>
      </c>
      <c r="H88" s="44" t="s">
        <v>25</v>
      </c>
      <c r="I88" s="37">
        <v>95</v>
      </c>
      <c r="J88" s="44" t="s">
        <v>26</v>
      </c>
      <c r="K88" s="40">
        <v>95</v>
      </c>
      <c r="L88" s="44" t="s">
        <v>26</v>
      </c>
      <c r="M88" s="40">
        <v>105</v>
      </c>
      <c r="N88" s="44" t="s">
        <v>25</v>
      </c>
      <c r="O88" s="40">
        <v>110</v>
      </c>
      <c r="P88" s="44" t="s">
        <v>26</v>
      </c>
      <c r="Q88" s="75">
        <v>110</v>
      </c>
      <c r="R88" s="44" t="s">
        <v>26</v>
      </c>
      <c r="S88" s="45">
        <f t="shared" si="42"/>
        <v>90</v>
      </c>
      <c r="T88" s="45">
        <f t="shared" si="43"/>
        <v>105</v>
      </c>
      <c r="U88" s="46">
        <f t="shared" si="44"/>
        <v>195</v>
      </c>
      <c r="V88" s="47">
        <v>6</v>
      </c>
      <c r="W88" s="48">
        <f t="shared" si="45"/>
        <v>234.60474642308847</v>
      </c>
      <c r="X88" s="37">
        <f>VLOOKUP(C88,Meltzer!B$1:C$56,2,FALSE)</f>
        <v>1.083</v>
      </c>
      <c r="Y88" s="32">
        <f t="shared" si="46"/>
        <v>254.07694037620482</v>
      </c>
      <c r="Z88" s="1">
        <f>VLOOKUP(C88,Meltzer!B$1:E$56,3,FALSE)</f>
        <v>0</v>
      </c>
      <c r="AA88" s="51" t="s">
        <v>33</v>
      </c>
    </row>
    <row r="89" spans="1:25" ht="12.75">
      <c r="A89" s="40">
        <v>22</v>
      </c>
      <c r="B89" s="41" t="s">
        <v>106</v>
      </c>
      <c r="C89" s="42">
        <v>2007</v>
      </c>
      <c r="D89" s="33" t="s">
        <v>24</v>
      </c>
      <c r="E89" s="43">
        <v>83.1</v>
      </c>
      <c r="F89" s="30">
        <f t="shared" si="41"/>
        <v>1.2002608123439285</v>
      </c>
      <c r="G89" s="40">
        <v>80</v>
      </c>
      <c r="H89" s="44" t="s">
        <v>25</v>
      </c>
      <c r="I89" s="37">
        <v>83</v>
      </c>
      <c r="J89" s="44" t="s">
        <v>26</v>
      </c>
      <c r="K89" s="40">
        <v>83</v>
      </c>
      <c r="L89" s="44" t="s">
        <v>25</v>
      </c>
      <c r="M89" s="40">
        <v>100</v>
      </c>
      <c r="N89" s="44" t="s">
        <v>25</v>
      </c>
      <c r="O89" s="40">
        <v>105</v>
      </c>
      <c r="P89" s="44" t="s">
        <v>26</v>
      </c>
      <c r="Q89" s="40">
        <v>105</v>
      </c>
      <c r="R89" s="44" t="s">
        <v>26</v>
      </c>
      <c r="S89" s="45">
        <f t="shared" si="42"/>
        <v>83</v>
      </c>
      <c r="T89" s="45">
        <f t="shared" si="43"/>
        <v>100</v>
      </c>
      <c r="U89" s="46">
        <f t="shared" si="44"/>
        <v>183</v>
      </c>
      <c r="V89" s="47">
        <v>7</v>
      </c>
      <c r="W89" s="48">
        <f t="shared" si="45"/>
        <v>219.64772865893892</v>
      </c>
      <c r="X89" s="37"/>
      <c r="Y89" s="32"/>
    </row>
    <row r="90" spans="1:27" ht="12.75">
      <c r="A90" s="40">
        <v>15</v>
      </c>
      <c r="B90" s="41" t="s">
        <v>107</v>
      </c>
      <c r="C90" s="42">
        <v>1984</v>
      </c>
      <c r="D90" s="33" t="s">
        <v>48</v>
      </c>
      <c r="E90" s="43">
        <v>81.3</v>
      </c>
      <c r="F90" s="30">
        <f t="shared" si="41"/>
        <v>1.2133544077227094</v>
      </c>
      <c r="G90" s="40">
        <v>65</v>
      </c>
      <c r="H90" s="44" t="s">
        <v>25</v>
      </c>
      <c r="I90" s="37">
        <v>70</v>
      </c>
      <c r="J90" s="44" t="s">
        <v>25</v>
      </c>
      <c r="K90" s="40">
        <v>75</v>
      </c>
      <c r="L90" s="44" t="s">
        <v>25</v>
      </c>
      <c r="M90" s="40">
        <v>85</v>
      </c>
      <c r="N90" s="44" t="s">
        <v>25</v>
      </c>
      <c r="O90" s="40">
        <v>90</v>
      </c>
      <c r="P90" s="44" t="s">
        <v>25</v>
      </c>
      <c r="Q90" s="40">
        <v>95</v>
      </c>
      <c r="R90" s="44" t="s">
        <v>25</v>
      </c>
      <c r="S90" s="45">
        <f t="shared" si="42"/>
        <v>75</v>
      </c>
      <c r="T90" s="45">
        <f t="shared" si="43"/>
        <v>95</v>
      </c>
      <c r="U90" s="46">
        <f t="shared" si="44"/>
        <v>170</v>
      </c>
      <c r="V90" s="47">
        <v>8</v>
      </c>
      <c r="W90" s="48">
        <f t="shared" si="45"/>
        <v>206.2702493128606</v>
      </c>
      <c r="X90" s="37">
        <f>VLOOKUP(C90,Meltzer!B$1:C$56,2,FALSE)</f>
        <v>1.1219999999999999</v>
      </c>
      <c r="Y90" s="32">
        <f aca="true" t="shared" si="47" ref="Y90:Y91">W90*X90</f>
        <v>231.4352197290296</v>
      </c>
      <c r="Z90" s="1">
        <f>VLOOKUP(C90,Meltzer!B$1:E$56,3,FALSE)</f>
        <v>0</v>
      </c>
      <c r="AA90" s="74" t="s">
        <v>49</v>
      </c>
    </row>
    <row r="91" spans="1:27" ht="12.75">
      <c r="A91" s="40">
        <v>33</v>
      </c>
      <c r="B91" s="41" t="s">
        <v>108</v>
      </c>
      <c r="C91" s="42">
        <v>1963</v>
      </c>
      <c r="D91" s="33" t="s">
        <v>30</v>
      </c>
      <c r="E91" s="43">
        <v>85.7</v>
      </c>
      <c r="F91" s="30">
        <f t="shared" si="41"/>
        <v>1.1827059760947742</v>
      </c>
      <c r="G91" s="40">
        <v>73</v>
      </c>
      <c r="H91" s="44" t="s">
        <v>26</v>
      </c>
      <c r="I91" s="37">
        <v>73</v>
      </c>
      <c r="J91" s="44" t="s">
        <v>25</v>
      </c>
      <c r="K91" s="40">
        <v>77</v>
      </c>
      <c r="L91" s="44" t="s">
        <v>25</v>
      </c>
      <c r="M91" s="40">
        <v>85</v>
      </c>
      <c r="N91" s="44" t="s">
        <v>25</v>
      </c>
      <c r="O91" s="40">
        <v>90</v>
      </c>
      <c r="P91" s="44" t="s">
        <v>25</v>
      </c>
      <c r="Q91" s="40">
        <v>95</v>
      </c>
      <c r="R91" s="44" t="s">
        <v>26</v>
      </c>
      <c r="S91" s="45">
        <f t="shared" si="42"/>
        <v>77</v>
      </c>
      <c r="T91" s="45">
        <f t="shared" si="43"/>
        <v>90</v>
      </c>
      <c r="U91" s="46">
        <f t="shared" si="44"/>
        <v>167</v>
      </c>
      <c r="V91" s="47">
        <v>9</v>
      </c>
      <c r="W91" s="48">
        <f t="shared" si="45"/>
        <v>197.51189800782728</v>
      </c>
      <c r="X91" s="37">
        <f>VLOOKUP(C91,Meltzer!B$1:C$56,2,FALSE)</f>
        <v>1.514</v>
      </c>
      <c r="Y91" s="32">
        <f t="shared" si="47"/>
        <v>299.0330135838505</v>
      </c>
      <c r="Z91" s="1">
        <f>VLOOKUP(C91,Meltzer!B$1:E$56,3,FALSE)</f>
        <v>0</v>
      </c>
      <c r="AA91" s="74" t="s">
        <v>27</v>
      </c>
    </row>
    <row r="92" spans="1:25" ht="14.25">
      <c r="A92" s="76">
        <v>51</v>
      </c>
      <c r="B92" s="77" t="s">
        <v>109</v>
      </c>
      <c r="C92" s="78">
        <v>2009</v>
      </c>
      <c r="D92" s="79" t="s">
        <v>30</v>
      </c>
      <c r="E92" s="80">
        <v>82.9</v>
      </c>
      <c r="F92" s="81">
        <f t="shared" si="41"/>
        <v>1.2016762015138156</v>
      </c>
      <c r="G92" s="76">
        <v>40</v>
      </c>
      <c r="H92" s="82" t="s">
        <v>25</v>
      </c>
      <c r="I92" s="83">
        <v>43</v>
      </c>
      <c r="J92" s="82" t="s">
        <v>26</v>
      </c>
      <c r="K92" s="82" t="s">
        <v>31</v>
      </c>
      <c r="L92" s="82" t="s">
        <v>26</v>
      </c>
      <c r="M92" s="76">
        <v>50</v>
      </c>
      <c r="N92" s="82" t="s">
        <v>25</v>
      </c>
      <c r="O92" s="76">
        <v>55</v>
      </c>
      <c r="P92" s="82" t="s">
        <v>26</v>
      </c>
      <c r="Q92" s="76">
        <v>55</v>
      </c>
      <c r="R92" s="82" t="s">
        <v>26</v>
      </c>
      <c r="S92" s="84">
        <f t="shared" si="42"/>
        <v>40</v>
      </c>
      <c r="T92" s="84">
        <f t="shared" si="43"/>
        <v>50</v>
      </c>
      <c r="U92" s="85">
        <f t="shared" si="44"/>
        <v>90</v>
      </c>
      <c r="V92" s="86">
        <v>10</v>
      </c>
      <c r="W92" s="87">
        <f t="shared" si="45"/>
        <v>108.1508581362434</v>
      </c>
      <c r="X92" s="83"/>
      <c r="Y92" s="88"/>
    </row>
    <row r="93" spans="2:24" s="1" customFormat="1" ht="14.25">
      <c r="B93" s="55" t="s">
        <v>82</v>
      </c>
      <c r="C93" s="89"/>
      <c r="D93" s="90"/>
      <c r="F93" s="56" t="s">
        <v>56</v>
      </c>
      <c r="G93" s="60" t="s">
        <v>55</v>
      </c>
      <c r="K93" s="71"/>
      <c r="L93" s="71"/>
      <c r="M93" s="13"/>
      <c r="N93" s="13"/>
      <c r="O93" s="55" t="s">
        <v>58</v>
      </c>
      <c r="P93" s="60" t="s">
        <v>34</v>
      </c>
      <c r="Q93" s="60"/>
      <c r="R93" s="60"/>
      <c r="S93" s="60"/>
      <c r="T93" s="91"/>
      <c r="V93" s="59" t="s">
        <v>60</v>
      </c>
      <c r="X93" s="60" t="s">
        <v>61</v>
      </c>
    </row>
    <row r="94" spans="2:24" s="1" customFormat="1" ht="14.25">
      <c r="B94" s="62"/>
      <c r="C94" s="89"/>
      <c r="D94" s="90"/>
      <c r="E94" s="92"/>
      <c r="F94" s="93"/>
      <c r="G94" s="60" t="s">
        <v>62</v>
      </c>
      <c r="H94" s="60"/>
      <c r="I94" s="60"/>
      <c r="J94" s="60"/>
      <c r="K94" s="71"/>
      <c r="L94" s="71"/>
      <c r="M94" s="13"/>
      <c r="N94" s="13"/>
      <c r="O94" s="57" t="s">
        <v>63</v>
      </c>
      <c r="P94" s="60" t="s">
        <v>110</v>
      </c>
      <c r="Q94" s="60"/>
      <c r="R94" s="60"/>
      <c r="S94" s="60"/>
      <c r="T94" s="50"/>
      <c r="X94" s="60" t="s">
        <v>65</v>
      </c>
    </row>
    <row r="95" spans="7:21" ht="14.25">
      <c r="G95" s="60" t="s">
        <v>57</v>
      </c>
      <c r="H95" s="60"/>
      <c r="I95" s="60"/>
      <c r="J95" s="60"/>
      <c r="M95" s="5"/>
      <c r="N95" s="5"/>
      <c r="P95"/>
      <c r="Q95" s="50"/>
      <c r="R95" s="50"/>
      <c r="U95" s="50"/>
    </row>
    <row r="96" spans="7:21" ht="14.25">
      <c r="G96" s="60"/>
      <c r="H96" s="60"/>
      <c r="I96" s="60"/>
      <c r="J96" s="60"/>
      <c r="M96" s="5"/>
      <c r="N96" s="5"/>
      <c r="P96"/>
      <c r="Q96" s="50"/>
      <c r="R96" s="50"/>
      <c r="U96" s="50"/>
    </row>
    <row r="97" spans="7:21" ht="12.75">
      <c r="G97" s="60"/>
      <c r="H97" s="59"/>
      <c r="I97" s="59"/>
      <c r="J97" s="59"/>
      <c r="M97" s="5"/>
      <c r="N97" s="5"/>
      <c r="Q97" s="50"/>
      <c r="R97" s="50"/>
      <c r="U97" s="50"/>
    </row>
    <row r="98" spans="7:23" ht="12.75">
      <c r="G98" s="60"/>
      <c r="H98" s="59"/>
      <c r="I98" s="59"/>
      <c r="J98" s="59"/>
      <c r="M98" s="12" t="s">
        <v>111</v>
      </c>
      <c r="N98" s="12"/>
      <c r="O98" s="12"/>
      <c r="P98" s="66"/>
      <c r="Q98" s="15" t="s">
        <v>112</v>
      </c>
      <c r="R98" s="15"/>
      <c r="S98" s="15"/>
      <c r="T98" s="15"/>
      <c r="U98" s="15" t="s">
        <v>113</v>
      </c>
      <c r="V98" s="15"/>
      <c r="W98" s="15"/>
    </row>
    <row r="99" spans="1:25" ht="12.75">
      <c r="A99" s="16" t="s">
        <v>5</v>
      </c>
      <c r="B99" s="16"/>
      <c r="C99" s="16"/>
      <c r="D99" s="16"/>
      <c r="E99" s="16"/>
      <c r="F99" s="16"/>
      <c r="G99" s="16" t="s">
        <v>6</v>
      </c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 t="s">
        <v>7</v>
      </c>
      <c r="T99" s="16"/>
      <c r="U99" s="16"/>
      <c r="V99" s="16"/>
      <c r="W99" s="16"/>
      <c r="X99" s="16"/>
      <c r="Y99" s="16"/>
    </row>
    <row r="100" spans="1:25" ht="14.25" customHeight="1">
      <c r="A100" s="17" t="s">
        <v>8</v>
      </c>
      <c r="B100" s="17" t="s">
        <v>9</v>
      </c>
      <c r="C100" s="18" t="s">
        <v>10</v>
      </c>
      <c r="D100" s="17" t="s">
        <v>11</v>
      </c>
      <c r="E100" s="19" t="s">
        <v>12</v>
      </c>
      <c r="F100" s="20" t="s">
        <v>13</v>
      </c>
      <c r="G100" s="21" t="s">
        <v>14</v>
      </c>
      <c r="H100" s="21"/>
      <c r="I100" s="21"/>
      <c r="J100" s="21"/>
      <c r="K100" s="21"/>
      <c r="L100" s="21"/>
      <c r="M100" s="21" t="s">
        <v>15</v>
      </c>
      <c r="N100" s="21"/>
      <c r="O100" s="21"/>
      <c r="P100" s="21"/>
      <c r="Q100" s="21"/>
      <c r="R100" s="21"/>
      <c r="S100" s="21" t="s">
        <v>16</v>
      </c>
      <c r="T100" s="21" t="s">
        <v>17</v>
      </c>
      <c r="U100" s="21" t="s">
        <v>18</v>
      </c>
      <c r="V100" s="22" t="s">
        <v>19</v>
      </c>
      <c r="W100" s="23" t="s">
        <v>20</v>
      </c>
      <c r="X100" s="24" t="s">
        <v>21</v>
      </c>
      <c r="Y100" s="24" t="s">
        <v>22</v>
      </c>
    </row>
    <row r="101" spans="1:25" ht="12.75">
      <c r="A101" s="17"/>
      <c r="B101" s="17"/>
      <c r="C101" s="18"/>
      <c r="D101" s="17"/>
      <c r="E101" s="19"/>
      <c r="F101" s="20"/>
      <c r="G101" s="21">
        <v>1</v>
      </c>
      <c r="H101" s="21"/>
      <c r="I101" s="21">
        <v>2</v>
      </c>
      <c r="J101" s="21"/>
      <c r="K101" s="21">
        <v>3</v>
      </c>
      <c r="L101" s="21"/>
      <c r="M101" s="21">
        <v>1</v>
      </c>
      <c r="N101" s="21"/>
      <c r="O101" s="21">
        <v>2</v>
      </c>
      <c r="P101" s="21"/>
      <c r="Q101" s="21">
        <v>3</v>
      </c>
      <c r="R101" s="21"/>
      <c r="S101" s="21"/>
      <c r="T101" s="21"/>
      <c r="U101" s="21"/>
      <c r="V101" s="22"/>
      <c r="W101" s="23"/>
      <c r="X101" s="24"/>
      <c r="Y101" s="24"/>
    </row>
    <row r="102" spans="1:25" ht="12.75" customHeight="1">
      <c r="A102" s="68">
        <v>-96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</row>
    <row r="103" spans="1:27" ht="12.75">
      <c r="A103" s="40">
        <v>18</v>
      </c>
      <c r="B103" s="41" t="s">
        <v>114</v>
      </c>
      <c r="C103" s="42">
        <v>1988</v>
      </c>
      <c r="D103" s="33" t="s">
        <v>115</v>
      </c>
      <c r="E103" s="43">
        <v>93.6</v>
      </c>
      <c r="F103" s="30">
        <f aca="true" t="shared" si="48" ref="F103:F110">POWER(10,(0.75194503*(LOG10(E103/175.508)*LOG10(E103/175.508))))</f>
        <v>1.1377592143479882</v>
      </c>
      <c r="G103" s="40">
        <v>98</v>
      </c>
      <c r="H103" s="44" t="s">
        <v>25</v>
      </c>
      <c r="I103" s="37">
        <v>105</v>
      </c>
      <c r="J103" s="44" t="s">
        <v>25</v>
      </c>
      <c r="K103" s="40">
        <v>111</v>
      </c>
      <c r="L103" s="44" t="s">
        <v>26</v>
      </c>
      <c r="M103" s="40">
        <v>122</v>
      </c>
      <c r="N103" s="44" t="s">
        <v>25</v>
      </c>
      <c r="O103" s="40">
        <v>128</v>
      </c>
      <c r="P103" s="44" t="s">
        <v>25</v>
      </c>
      <c r="Q103" s="40">
        <v>135</v>
      </c>
      <c r="R103" s="44" t="s">
        <v>26</v>
      </c>
      <c r="S103" s="45">
        <f aca="true" t="shared" si="49" ref="S103:S110">MAX(IF(H103="x",0,G103),IF(J103="x",0,I103),IF(L103="x",0,K103))</f>
        <v>105</v>
      </c>
      <c r="T103" s="45">
        <f aca="true" t="shared" si="50" ref="T103:T110">MAX(IF(N103="x",0,M103),IF(P103="x",0,O103),IF(R103="x",0,Q103))</f>
        <v>128</v>
      </c>
      <c r="U103" s="46">
        <f aca="true" t="shared" si="51" ref="U103:U110">S103+T103</f>
        <v>233</v>
      </c>
      <c r="V103" s="47">
        <v>1</v>
      </c>
      <c r="W103" s="48">
        <f aca="true" t="shared" si="52" ref="W103:W110">U103*F103</f>
        <v>265.09789694308125</v>
      </c>
      <c r="X103" s="37">
        <f>VLOOKUP(C103,Meltzer!B$1:C$56,2,FALSE)</f>
        <v>1.072</v>
      </c>
      <c r="Y103" s="32">
        <f aca="true" t="shared" si="53" ref="Y103:Y106">W103*X103</f>
        <v>284.1849455229831</v>
      </c>
      <c r="Z103" s="1">
        <f>VLOOKUP(C103,Meltzer!B$1:E$56,3,FALSE)</f>
        <v>0</v>
      </c>
      <c r="AA103" s="50" t="s">
        <v>27</v>
      </c>
    </row>
    <row r="104" spans="1:27" ht="12.75">
      <c r="A104" s="40">
        <v>71</v>
      </c>
      <c r="B104" s="41" t="s">
        <v>116</v>
      </c>
      <c r="C104" s="42">
        <v>1985</v>
      </c>
      <c r="D104" s="33" t="s">
        <v>115</v>
      </c>
      <c r="E104" s="43">
        <v>93.5</v>
      </c>
      <c r="F104" s="30">
        <f t="shared" si="48"/>
        <v>1.1382591145675278</v>
      </c>
      <c r="G104" s="40">
        <v>95</v>
      </c>
      <c r="H104" s="44" t="s">
        <v>25</v>
      </c>
      <c r="I104" s="37">
        <v>100</v>
      </c>
      <c r="J104" s="44" t="s">
        <v>25</v>
      </c>
      <c r="K104" s="40">
        <v>106</v>
      </c>
      <c r="L104" s="44" t="s">
        <v>26</v>
      </c>
      <c r="M104" s="40">
        <v>120</v>
      </c>
      <c r="N104" s="44" t="s">
        <v>25</v>
      </c>
      <c r="O104" s="40">
        <v>125</v>
      </c>
      <c r="P104" s="44" t="s">
        <v>26</v>
      </c>
      <c r="Q104" s="40">
        <v>126</v>
      </c>
      <c r="R104" s="44" t="s">
        <v>26</v>
      </c>
      <c r="S104" s="45">
        <f t="shared" si="49"/>
        <v>100</v>
      </c>
      <c r="T104" s="45">
        <f t="shared" si="50"/>
        <v>120</v>
      </c>
      <c r="U104" s="46">
        <f t="shared" si="51"/>
        <v>220</v>
      </c>
      <c r="V104" s="47">
        <v>2</v>
      </c>
      <c r="W104" s="48">
        <f t="shared" si="52"/>
        <v>250.4170052048561</v>
      </c>
      <c r="X104" s="37">
        <f>VLOOKUP(C104,Meltzer!B$1:C$56,2,FALSE)</f>
        <v>1.109</v>
      </c>
      <c r="Y104" s="32">
        <f t="shared" si="53"/>
        <v>277.7124587721854</v>
      </c>
      <c r="Z104" s="1">
        <f>VLOOKUP(C104,Meltzer!B$1:E$56,3,FALSE)</f>
        <v>0</v>
      </c>
      <c r="AA104" s="50" t="s">
        <v>33</v>
      </c>
    </row>
    <row r="105" spans="1:27" ht="12.75">
      <c r="A105" s="40">
        <v>43</v>
      </c>
      <c r="B105" s="41" t="s">
        <v>117</v>
      </c>
      <c r="C105" s="42">
        <v>1986</v>
      </c>
      <c r="D105" s="33" t="s">
        <v>48</v>
      </c>
      <c r="E105" s="43">
        <v>94.5</v>
      </c>
      <c r="F105" s="30">
        <f t="shared" si="48"/>
        <v>1.133331443722363</v>
      </c>
      <c r="G105" s="40">
        <v>85</v>
      </c>
      <c r="H105" s="44" t="s">
        <v>25</v>
      </c>
      <c r="I105" s="37">
        <v>90</v>
      </c>
      <c r="J105" s="44" t="s">
        <v>25</v>
      </c>
      <c r="K105" s="40">
        <v>95</v>
      </c>
      <c r="L105" s="44" t="s">
        <v>26</v>
      </c>
      <c r="M105" s="40">
        <v>110</v>
      </c>
      <c r="N105" s="44" t="s">
        <v>25</v>
      </c>
      <c r="O105" s="40">
        <v>116</v>
      </c>
      <c r="P105" s="44" t="s">
        <v>25</v>
      </c>
      <c r="Q105" s="40">
        <v>120</v>
      </c>
      <c r="R105" s="44" t="s">
        <v>25</v>
      </c>
      <c r="S105" s="45">
        <f t="shared" si="49"/>
        <v>90</v>
      </c>
      <c r="T105" s="45">
        <f t="shared" si="50"/>
        <v>120</v>
      </c>
      <c r="U105" s="46">
        <f t="shared" si="51"/>
        <v>210</v>
      </c>
      <c r="V105" s="47">
        <v>3</v>
      </c>
      <c r="W105" s="48">
        <f t="shared" si="52"/>
        <v>237.99960318169622</v>
      </c>
      <c r="X105" s="37">
        <f>VLOOKUP(C105,Meltzer!B$1:C$56,2,FALSE)</f>
        <v>1.096</v>
      </c>
      <c r="Y105" s="32">
        <f t="shared" si="53"/>
        <v>260.84756508713906</v>
      </c>
      <c r="Z105" s="1">
        <f>VLOOKUP(C105,Meltzer!B$1:E$56,3,FALSE)</f>
        <v>0</v>
      </c>
      <c r="AA105" s="50" t="s">
        <v>49</v>
      </c>
    </row>
    <row r="106" spans="1:27" ht="12.75">
      <c r="A106" s="40">
        <v>73</v>
      </c>
      <c r="B106" s="41" t="s">
        <v>118</v>
      </c>
      <c r="C106" s="42">
        <v>1969</v>
      </c>
      <c r="D106" s="33" t="s">
        <v>119</v>
      </c>
      <c r="E106" s="43">
        <v>93.5</v>
      </c>
      <c r="F106" s="30">
        <f t="shared" si="48"/>
        <v>1.1382591145675278</v>
      </c>
      <c r="G106" s="40">
        <v>85</v>
      </c>
      <c r="H106" s="44" t="s">
        <v>25</v>
      </c>
      <c r="I106" s="37">
        <v>91</v>
      </c>
      <c r="J106" s="44" t="s">
        <v>25</v>
      </c>
      <c r="K106" s="40">
        <v>96</v>
      </c>
      <c r="L106" s="44" t="s">
        <v>26</v>
      </c>
      <c r="M106" s="40">
        <v>111</v>
      </c>
      <c r="N106" s="44" t="s">
        <v>25</v>
      </c>
      <c r="O106" s="40">
        <v>116</v>
      </c>
      <c r="P106" s="44" t="s">
        <v>25</v>
      </c>
      <c r="Q106" s="40">
        <v>121</v>
      </c>
      <c r="R106" s="44" t="s">
        <v>26</v>
      </c>
      <c r="S106" s="45">
        <f t="shared" si="49"/>
        <v>91</v>
      </c>
      <c r="T106" s="45">
        <f t="shared" si="50"/>
        <v>116</v>
      </c>
      <c r="U106" s="46">
        <f t="shared" si="51"/>
        <v>207</v>
      </c>
      <c r="V106" s="47">
        <v>4</v>
      </c>
      <c r="W106" s="48">
        <f t="shared" si="52"/>
        <v>235.61963671547826</v>
      </c>
      <c r="X106" s="37">
        <f>VLOOKUP(C106,Meltzer!B$1:C$56,2,FALSE)</f>
        <v>1.361</v>
      </c>
      <c r="Y106" s="32">
        <f t="shared" si="53"/>
        <v>320.6783255697659</v>
      </c>
      <c r="Z106" s="1">
        <f>VLOOKUP(C106,Meltzer!B$1:E$56,3,FALSE)</f>
        <v>0</v>
      </c>
      <c r="AA106" s="51" t="s">
        <v>27</v>
      </c>
    </row>
    <row r="107" spans="1:25" ht="12.75">
      <c r="A107" s="40">
        <v>32</v>
      </c>
      <c r="B107" s="41" t="s">
        <v>120</v>
      </c>
      <c r="C107" s="42">
        <v>1996</v>
      </c>
      <c r="D107" s="33" t="s">
        <v>48</v>
      </c>
      <c r="E107" s="43">
        <v>90.1</v>
      </c>
      <c r="F107" s="30">
        <f t="shared" si="48"/>
        <v>1.156250961579855</v>
      </c>
      <c r="G107" s="40">
        <v>85</v>
      </c>
      <c r="H107" s="44" t="s">
        <v>25</v>
      </c>
      <c r="I107" s="37">
        <v>90</v>
      </c>
      <c r="J107" s="44" t="s">
        <v>26</v>
      </c>
      <c r="K107" s="40">
        <v>90</v>
      </c>
      <c r="L107" s="44" t="s">
        <v>26</v>
      </c>
      <c r="M107" s="40">
        <v>116</v>
      </c>
      <c r="N107" s="44" t="s">
        <v>25</v>
      </c>
      <c r="O107" s="40">
        <v>120</v>
      </c>
      <c r="P107" s="44" t="s">
        <v>25</v>
      </c>
      <c r="Q107" s="40">
        <v>126</v>
      </c>
      <c r="R107" s="44" t="s">
        <v>26</v>
      </c>
      <c r="S107" s="45">
        <f t="shared" si="49"/>
        <v>85</v>
      </c>
      <c r="T107" s="45">
        <f t="shared" si="50"/>
        <v>120</v>
      </c>
      <c r="U107" s="46">
        <f t="shared" si="51"/>
        <v>205</v>
      </c>
      <c r="V107" s="47">
        <v>5</v>
      </c>
      <c r="W107" s="48">
        <f t="shared" si="52"/>
        <v>237.0314471238703</v>
      </c>
      <c r="X107" s="37"/>
      <c r="Y107" s="32"/>
    </row>
    <row r="108" spans="1:25" ht="26.25">
      <c r="A108" s="40">
        <v>35</v>
      </c>
      <c r="B108" s="41" t="s">
        <v>121</v>
      </c>
      <c r="C108" s="42">
        <v>1990</v>
      </c>
      <c r="D108" s="33" t="s">
        <v>122</v>
      </c>
      <c r="E108" s="43">
        <v>93.1</v>
      </c>
      <c r="F108" s="30">
        <f t="shared" si="48"/>
        <v>1.1402748352668552</v>
      </c>
      <c r="G108" s="40">
        <v>70</v>
      </c>
      <c r="H108" s="44" t="s">
        <v>25</v>
      </c>
      <c r="I108" s="37">
        <v>73</v>
      </c>
      <c r="J108" s="44" t="s">
        <v>25</v>
      </c>
      <c r="K108" s="40">
        <v>76</v>
      </c>
      <c r="L108" s="44" t="s">
        <v>25</v>
      </c>
      <c r="M108" s="40">
        <v>100</v>
      </c>
      <c r="N108" s="44" t="s">
        <v>25</v>
      </c>
      <c r="O108" s="40">
        <v>105</v>
      </c>
      <c r="P108" s="44" t="s">
        <v>25</v>
      </c>
      <c r="Q108" s="40">
        <v>106</v>
      </c>
      <c r="R108" s="44" t="s">
        <v>26</v>
      </c>
      <c r="S108" s="45">
        <f t="shared" si="49"/>
        <v>76</v>
      </c>
      <c r="T108" s="45">
        <f t="shared" si="50"/>
        <v>105</v>
      </c>
      <c r="U108" s="46">
        <f t="shared" si="51"/>
        <v>181</v>
      </c>
      <c r="V108" s="47">
        <v>6</v>
      </c>
      <c r="W108" s="48">
        <f t="shared" si="52"/>
        <v>206.3897451833008</v>
      </c>
      <c r="X108" s="37"/>
      <c r="Y108" s="32"/>
    </row>
    <row r="109" spans="1:27" ht="12.75">
      <c r="A109" s="40">
        <v>67</v>
      </c>
      <c r="B109" s="41" t="s">
        <v>123</v>
      </c>
      <c r="C109" s="42">
        <v>1949</v>
      </c>
      <c r="D109" s="33" t="s">
        <v>30</v>
      </c>
      <c r="E109" s="43">
        <v>95.1</v>
      </c>
      <c r="F109" s="30">
        <f t="shared" si="48"/>
        <v>1.1304495801840375</v>
      </c>
      <c r="G109" s="40">
        <v>65</v>
      </c>
      <c r="H109" s="44" t="s">
        <v>25</v>
      </c>
      <c r="I109" s="37">
        <v>70</v>
      </c>
      <c r="J109" s="44" t="s">
        <v>26</v>
      </c>
      <c r="K109" s="40">
        <v>70</v>
      </c>
      <c r="L109" s="44" t="s">
        <v>26</v>
      </c>
      <c r="M109" s="40">
        <v>85</v>
      </c>
      <c r="N109" s="44" t="s">
        <v>25</v>
      </c>
      <c r="O109" s="40">
        <v>92</v>
      </c>
      <c r="P109" s="44" t="s">
        <v>25</v>
      </c>
      <c r="Q109" s="40">
        <v>96</v>
      </c>
      <c r="R109" s="44" t="s">
        <v>26</v>
      </c>
      <c r="S109" s="45">
        <f t="shared" si="49"/>
        <v>65</v>
      </c>
      <c r="T109" s="45">
        <f t="shared" si="50"/>
        <v>92</v>
      </c>
      <c r="U109" s="46">
        <f t="shared" si="51"/>
        <v>157</v>
      </c>
      <c r="V109" s="47">
        <v>7</v>
      </c>
      <c r="W109" s="48">
        <f t="shared" si="52"/>
        <v>177.4805840888939</v>
      </c>
      <c r="X109" s="37">
        <f>VLOOKUP(C109,Meltzer!B$1:C$56,2,FALSE)</f>
        <v>2.06</v>
      </c>
      <c r="Y109" s="32">
        <f aca="true" t="shared" si="54" ref="Y109:Y110">W109*X109</f>
        <v>365.61000322312145</v>
      </c>
      <c r="Z109" s="1">
        <f>VLOOKUP(C109,Meltzer!B$1:E$56,3,FALSE)</f>
        <v>0</v>
      </c>
      <c r="AA109" s="74" t="s">
        <v>27</v>
      </c>
    </row>
    <row r="110" spans="1:27" ht="12.75">
      <c r="A110" s="40">
        <v>50</v>
      </c>
      <c r="B110" s="41" t="s">
        <v>124</v>
      </c>
      <c r="C110" s="42">
        <v>1965</v>
      </c>
      <c r="D110" s="33" t="s">
        <v>42</v>
      </c>
      <c r="E110" s="43">
        <v>96</v>
      </c>
      <c r="F110" s="30">
        <f t="shared" si="48"/>
        <v>1.1262288162132235</v>
      </c>
      <c r="G110" s="40">
        <v>45</v>
      </c>
      <c r="H110" s="44" t="s">
        <v>25</v>
      </c>
      <c r="I110" s="94" t="s">
        <v>31</v>
      </c>
      <c r="J110" s="44" t="s">
        <v>26</v>
      </c>
      <c r="K110" s="44" t="s">
        <v>31</v>
      </c>
      <c r="L110" s="44" t="s">
        <v>26</v>
      </c>
      <c r="M110" s="40">
        <v>55</v>
      </c>
      <c r="N110" s="44" t="s">
        <v>25</v>
      </c>
      <c r="O110" s="44" t="s">
        <v>31</v>
      </c>
      <c r="P110" s="44" t="s">
        <v>26</v>
      </c>
      <c r="Q110" s="44" t="s">
        <v>31</v>
      </c>
      <c r="R110" s="44" t="s">
        <v>26</v>
      </c>
      <c r="S110" s="45">
        <f t="shared" si="49"/>
        <v>45</v>
      </c>
      <c r="T110" s="45">
        <f t="shared" si="50"/>
        <v>55</v>
      </c>
      <c r="U110" s="46">
        <f t="shared" si="51"/>
        <v>100</v>
      </c>
      <c r="V110" s="47">
        <v>8</v>
      </c>
      <c r="W110" s="48">
        <f t="shared" si="52"/>
        <v>112.62288162132235</v>
      </c>
      <c r="X110" s="37">
        <f>VLOOKUP(C110,Meltzer!B$1:C$56,2,FALSE)</f>
        <v>1.462</v>
      </c>
      <c r="Y110" s="32">
        <f t="shared" si="54"/>
        <v>164.65465293037326</v>
      </c>
      <c r="Z110" s="1">
        <f>VLOOKUP(C110,Meltzer!B$1:E$56,3,FALSE)</f>
        <v>0</v>
      </c>
      <c r="AA110" s="74" t="s">
        <v>27</v>
      </c>
    </row>
    <row r="111" spans="1:25" ht="12.75" customHeight="1">
      <c r="A111" s="68">
        <v>-102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</row>
    <row r="112" spans="1:27" ht="12.75">
      <c r="A112" s="40">
        <v>30</v>
      </c>
      <c r="B112" s="41" t="s">
        <v>125</v>
      </c>
      <c r="C112" s="42">
        <v>1974</v>
      </c>
      <c r="D112" s="33" t="s">
        <v>35</v>
      </c>
      <c r="E112" s="43">
        <v>101.5</v>
      </c>
      <c r="F112" s="30">
        <f aca="true" t="shared" si="55" ref="F112:F115">POWER(10,(0.75194503*(LOG10(E112/175.508)*LOG10(E112/175.508))))</f>
        <v>1.1028911748410355</v>
      </c>
      <c r="G112" s="40">
        <v>115</v>
      </c>
      <c r="H112" s="44" t="s">
        <v>25</v>
      </c>
      <c r="I112" s="37">
        <v>120</v>
      </c>
      <c r="J112" s="44" t="s">
        <v>26</v>
      </c>
      <c r="K112" s="40">
        <v>122</v>
      </c>
      <c r="L112" s="44" t="s">
        <v>26</v>
      </c>
      <c r="M112" s="40">
        <v>142</v>
      </c>
      <c r="N112" s="44" t="s">
        <v>25</v>
      </c>
      <c r="O112" s="40">
        <v>151</v>
      </c>
      <c r="P112" s="44" t="s">
        <v>26</v>
      </c>
      <c r="Q112" s="40">
        <v>151</v>
      </c>
      <c r="R112" s="44" t="s">
        <v>25</v>
      </c>
      <c r="S112" s="45">
        <f aca="true" t="shared" si="56" ref="S112:S116">MAX(IF(H112="x",0,G112),IF(J112="x",0,I112),IF(L112="x",0,K112))</f>
        <v>115</v>
      </c>
      <c r="T112" s="45">
        <f aca="true" t="shared" si="57" ref="T112:T116">MAX(IF(N112="x",0,M112),IF(P112="x",0,O112),IF(R112="x",0,Q112))</f>
        <v>151</v>
      </c>
      <c r="U112" s="46">
        <f aca="true" t="shared" si="58" ref="U112:U116">S112+T112</f>
        <v>266</v>
      </c>
      <c r="V112" s="47">
        <v>1</v>
      </c>
      <c r="W112" s="48">
        <f aca="true" t="shared" si="59" ref="W112:W116">U112*F112</f>
        <v>293.3690525077154</v>
      </c>
      <c r="X112" s="37">
        <f>VLOOKUP(C112,Meltzer!B$1:C$56,2,FALSE)</f>
        <v>1.263</v>
      </c>
      <c r="Y112" s="32">
        <f>W112*X112</f>
        <v>370.5251133172446</v>
      </c>
      <c r="Z112" s="1">
        <f>VLOOKUP(C112,Meltzer!B$1:E$56,3,FALSE)</f>
        <v>0</v>
      </c>
      <c r="AA112" s="50" t="s">
        <v>27</v>
      </c>
    </row>
    <row r="113" spans="1:25" ht="12.75">
      <c r="A113" s="40">
        <v>46</v>
      </c>
      <c r="B113" s="41" t="s">
        <v>62</v>
      </c>
      <c r="C113" s="42">
        <v>1996</v>
      </c>
      <c r="D113" s="33" t="s">
        <v>24</v>
      </c>
      <c r="E113" s="43">
        <v>101</v>
      </c>
      <c r="F113" s="30">
        <f t="shared" si="55"/>
        <v>1.1048497124651482</v>
      </c>
      <c r="G113" s="40">
        <v>110</v>
      </c>
      <c r="H113" s="44" t="s">
        <v>25</v>
      </c>
      <c r="I113" s="37">
        <v>120</v>
      </c>
      <c r="J113" s="44" t="s">
        <v>25</v>
      </c>
      <c r="K113" s="40">
        <v>125</v>
      </c>
      <c r="L113" s="44" t="s">
        <v>26</v>
      </c>
      <c r="M113" s="40">
        <v>140</v>
      </c>
      <c r="N113" s="44" t="s">
        <v>25</v>
      </c>
      <c r="O113" s="40">
        <v>150</v>
      </c>
      <c r="P113" s="44" t="s">
        <v>26</v>
      </c>
      <c r="Q113" s="44" t="s">
        <v>31</v>
      </c>
      <c r="R113" s="44" t="s">
        <v>26</v>
      </c>
      <c r="S113" s="45">
        <f t="shared" si="56"/>
        <v>120</v>
      </c>
      <c r="T113" s="45">
        <f t="shared" si="57"/>
        <v>140</v>
      </c>
      <c r="U113" s="46">
        <f t="shared" si="58"/>
        <v>260</v>
      </c>
      <c r="V113" s="47">
        <v>2</v>
      </c>
      <c r="W113" s="48">
        <f t="shared" si="59"/>
        <v>287.26092524093855</v>
      </c>
      <c r="X113" s="37"/>
      <c r="Y113" s="32"/>
    </row>
    <row r="114" spans="1:27" ht="12.75">
      <c r="A114" s="40">
        <v>3</v>
      </c>
      <c r="B114" s="41" t="s">
        <v>126</v>
      </c>
      <c r="C114" s="42">
        <v>1973</v>
      </c>
      <c r="D114" s="33" t="s">
        <v>42</v>
      </c>
      <c r="E114" s="43">
        <v>98.7</v>
      </c>
      <c r="F114" s="30">
        <f t="shared" si="55"/>
        <v>1.1142661995715666</v>
      </c>
      <c r="G114" s="40">
        <v>85</v>
      </c>
      <c r="H114" s="44" t="s">
        <v>25</v>
      </c>
      <c r="I114" s="37">
        <v>92</v>
      </c>
      <c r="J114" s="44" t="s">
        <v>25</v>
      </c>
      <c r="K114" s="40">
        <v>100</v>
      </c>
      <c r="L114" s="44" t="s">
        <v>25</v>
      </c>
      <c r="M114" s="40">
        <v>120</v>
      </c>
      <c r="N114" s="44" t="s">
        <v>25</v>
      </c>
      <c r="O114" s="40">
        <v>123</v>
      </c>
      <c r="P114" s="44" t="s">
        <v>25</v>
      </c>
      <c r="Q114" s="40">
        <v>126</v>
      </c>
      <c r="R114" s="44" t="s">
        <v>25</v>
      </c>
      <c r="S114" s="45">
        <f t="shared" si="56"/>
        <v>100</v>
      </c>
      <c r="T114" s="45">
        <f t="shared" si="57"/>
        <v>126</v>
      </c>
      <c r="U114" s="46">
        <f t="shared" si="58"/>
        <v>226</v>
      </c>
      <c r="V114" s="47">
        <v>3</v>
      </c>
      <c r="W114" s="48">
        <f t="shared" si="59"/>
        <v>251.82416110317405</v>
      </c>
      <c r="X114" s="37">
        <f>VLOOKUP(C114,Meltzer!B$1:C$56,2,FALSE)</f>
        <v>1.279</v>
      </c>
      <c r="Y114" s="32">
        <f>W114*X114</f>
        <v>322.0831020509596</v>
      </c>
      <c r="Z114" s="1">
        <f>VLOOKUP(C114,Meltzer!B$1:E$56,3,FALSE)</f>
        <v>0</v>
      </c>
      <c r="AA114" s="74" t="s">
        <v>27</v>
      </c>
    </row>
    <row r="115" spans="1:25" ht="12.75">
      <c r="A115" s="40">
        <v>34</v>
      </c>
      <c r="B115" s="41" t="s">
        <v>127</v>
      </c>
      <c r="C115" s="42">
        <v>2002</v>
      </c>
      <c r="D115" s="33" t="s">
        <v>35</v>
      </c>
      <c r="E115" s="43">
        <v>100.5</v>
      </c>
      <c r="F115" s="30">
        <f t="shared" si="55"/>
        <v>1.1068392345512361</v>
      </c>
      <c r="G115" s="40">
        <v>83</v>
      </c>
      <c r="H115" s="44" t="s">
        <v>25</v>
      </c>
      <c r="I115" s="37">
        <v>88</v>
      </c>
      <c r="J115" s="44" t="s">
        <v>26</v>
      </c>
      <c r="K115" s="40">
        <v>88</v>
      </c>
      <c r="L115" s="44" t="s">
        <v>26</v>
      </c>
      <c r="M115" s="40">
        <v>105</v>
      </c>
      <c r="N115" s="44" t="s">
        <v>26</v>
      </c>
      <c r="O115" s="40">
        <v>105</v>
      </c>
      <c r="P115" s="44" t="s">
        <v>25</v>
      </c>
      <c r="Q115" s="40">
        <v>112</v>
      </c>
      <c r="R115" s="44" t="s">
        <v>25</v>
      </c>
      <c r="S115" s="45">
        <f t="shared" si="56"/>
        <v>83</v>
      </c>
      <c r="T115" s="45">
        <f t="shared" si="57"/>
        <v>112</v>
      </c>
      <c r="U115" s="46">
        <f t="shared" si="58"/>
        <v>195</v>
      </c>
      <c r="V115" s="47">
        <v>4</v>
      </c>
      <c r="W115" s="48">
        <f t="shared" si="59"/>
        <v>215.83365073749104</v>
      </c>
      <c r="X115" s="37"/>
      <c r="Y115" s="32"/>
    </row>
    <row r="116" spans="1:27" ht="12.75">
      <c r="A116" s="40">
        <v>28</v>
      </c>
      <c r="B116" s="41" t="s">
        <v>128</v>
      </c>
      <c r="C116" s="42">
        <v>1965</v>
      </c>
      <c r="D116" s="33" t="s">
        <v>42</v>
      </c>
      <c r="E116" s="43">
        <v>99.9</v>
      </c>
      <c r="F116" s="30">
        <f>POWER(10,(0.75194503*(LOG10(E80/175.508)*LOG10(E80/175.508))))</f>
        <v>1.2321277747446737</v>
      </c>
      <c r="G116" s="40">
        <v>70</v>
      </c>
      <c r="H116" s="44" t="s">
        <v>25</v>
      </c>
      <c r="I116" s="94" t="s">
        <v>31</v>
      </c>
      <c r="J116" s="44" t="s">
        <v>26</v>
      </c>
      <c r="K116" s="44" t="s">
        <v>31</v>
      </c>
      <c r="L116" s="44" t="s">
        <v>26</v>
      </c>
      <c r="M116" s="40">
        <v>90</v>
      </c>
      <c r="N116" s="44" t="s">
        <v>25</v>
      </c>
      <c r="O116" s="40">
        <v>95</v>
      </c>
      <c r="P116" s="44" t="s">
        <v>25</v>
      </c>
      <c r="Q116" s="40">
        <v>100</v>
      </c>
      <c r="R116" s="44" t="s">
        <v>25</v>
      </c>
      <c r="S116" s="45">
        <f t="shared" si="56"/>
        <v>70</v>
      </c>
      <c r="T116" s="45">
        <f t="shared" si="57"/>
        <v>100</v>
      </c>
      <c r="U116" s="46">
        <f t="shared" si="58"/>
        <v>170</v>
      </c>
      <c r="V116" s="47">
        <v>5</v>
      </c>
      <c r="W116" s="48">
        <f t="shared" si="59"/>
        <v>209.46172170659455</v>
      </c>
      <c r="X116" s="37">
        <f>VLOOKUP(C116,Meltzer!B$1:C$56,2,FALSE)</f>
        <v>1.462</v>
      </c>
      <c r="Y116" s="32">
        <f>W116*X116</f>
        <v>306.23303713504123</v>
      </c>
      <c r="Z116" s="1">
        <f>VLOOKUP(C116,Meltzer!B$1:E$56,3,FALSE)</f>
        <v>0</v>
      </c>
      <c r="AA116" s="50" t="s">
        <v>27</v>
      </c>
    </row>
    <row r="117" spans="1:25" ht="12.75" customHeight="1">
      <c r="A117" s="68">
        <v>-109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</row>
    <row r="118" spans="1:27" ht="12.75">
      <c r="A118" s="40">
        <v>68</v>
      </c>
      <c r="B118" s="41" t="s">
        <v>129</v>
      </c>
      <c r="C118" s="42">
        <v>1971</v>
      </c>
      <c r="D118" s="33" t="s">
        <v>35</v>
      </c>
      <c r="E118" s="43">
        <v>107.9</v>
      </c>
      <c r="F118" s="30">
        <f aca="true" t="shared" si="60" ref="F118:F120">POWER(10,(0.75194503*(LOG10(E118/175.508)*LOG10(E118/175.508))))</f>
        <v>1.0803508424251071</v>
      </c>
      <c r="G118" s="40">
        <v>110</v>
      </c>
      <c r="H118" s="44" t="s">
        <v>25</v>
      </c>
      <c r="I118" s="37">
        <v>117</v>
      </c>
      <c r="J118" s="44" t="s">
        <v>26</v>
      </c>
      <c r="K118" s="40">
        <v>117</v>
      </c>
      <c r="L118" s="44" t="s">
        <v>25</v>
      </c>
      <c r="M118" s="40">
        <v>142</v>
      </c>
      <c r="N118" s="44" t="s">
        <v>25</v>
      </c>
      <c r="O118" s="40">
        <v>150</v>
      </c>
      <c r="P118" s="44" t="s">
        <v>25</v>
      </c>
      <c r="Q118" s="40">
        <v>157</v>
      </c>
      <c r="R118" s="44" t="s">
        <v>26</v>
      </c>
      <c r="S118" s="45">
        <f aca="true" t="shared" si="61" ref="S118:S120">MAX(IF(H118="x",0,G118),IF(J118="x",0,I118),IF(L118="x",0,K118))</f>
        <v>117</v>
      </c>
      <c r="T118" s="45">
        <f aca="true" t="shared" si="62" ref="T118:T120">MAX(IF(N118="x",0,M118),IF(P118="x",0,O118),IF(R118="x",0,Q118))</f>
        <v>150</v>
      </c>
      <c r="U118" s="46">
        <f aca="true" t="shared" si="63" ref="U118:U120">S118+T118</f>
        <v>267</v>
      </c>
      <c r="V118" s="47">
        <v>1</v>
      </c>
      <c r="W118" s="48">
        <f aca="true" t="shared" si="64" ref="W118:W120">U118*F118</f>
        <v>288.4536749275036</v>
      </c>
      <c r="X118" s="37">
        <f>VLOOKUP(C118,Meltzer!B$1:C$56,2,FALSE)</f>
        <v>1.316</v>
      </c>
      <c r="Y118" s="32">
        <f aca="true" t="shared" si="65" ref="Y118:Y119">W118*X118</f>
        <v>379.60503620459474</v>
      </c>
      <c r="Z118" s="1">
        <f>VLOOKUP(C118,Meltzer!B$1:E$56,3,FALSE)</f>
        <v>0</v>
      </c>
      <c r="AA118" s="50" t="s">
        <v>27</v>
      </c>
    </row>
    <row r="119" spans="1:27" ht="12.75">
      <c r="A119" s="40">
        <v>38</v>
      </c>
      <c r="B119" s="41" t="s">
        <v>130</v>
      </c>
      <c r="C119" s="42">
        <v>1966</v>
      </c>
      <c r="D119" s="33" t="s">
        <v>90</v>
      </c>
      <c r="E119" s="43">
        <v>105</v>
      </c>
      <c r="F119" s="30">
        <f t="shared" si="60"/>
        <v>1.0900077222428344</v>
      </c>
      <c r="G119" s="40">
        <v>60</v>
      </c>
      <c r="H119" s="44" t="s">
        <v>25</v>
      </c>
      <c r="I119" s="37">
        <v>65</v>
      </c>
      <c r="J119" s="44" t="s">
        <v>26</v>
      </c>
      <c r="K119" s="40">
        <v>66</v>
      </c>
      <c r="L119" s="44" t="s">
        <v>25</v>
      </c>
      <c r="M119" s="40">
        <v>80</v>
      </c>
      <c r="N119" s="44" t="s">
        <v>25</v>
      </c>
      <c r="O119" s="40">
        <v>90</v>
      </c>
      <c r="P119" s="44" t="s">
        <v>25</v>
      </c>
      <c r="Q119" s="40">
        <v>100</v>
      </c>
      <c r="R119" s="44" t="s">
        <v>26</v>
      </c>
      <c r="S119" s="45">
        <f t="shared" si="61"/>
        <v>66</v>
      </c>
      <c r="T119" s="45">
        <f t="shared" si="62"/>
        <v>90</v>
      </c>
      <c r="U119" s="46">
        <f t="shared" si="63"/>
        <v>156</v>
      </c>
      <c r="V119" s="47">
        <v>2</v>
      </c>
      <c r="W119" s="48">
        <f t="shared" si="64"/>
        <v>170.04120466988218</v>
      </c>
      <c r="X119" s="37">
        <f>VLOOKUP(C119,Meltzer!B$1:C$56,2,FALSE)</f>
        <v>1.437</v>
      </c>
      <c r="Y119" s="32">
        <f t="shared" si="65"/>
        <v>244.3492111106207</v>
      </c>
      <c r="Z119" s="1">
        <f>VLOOKUP(C119,Meltzer!B$1:E$56,3,FALSE)</f>
        <v>0</v>
      </c>
      <c r="AA119" s="51" t="s">
        <v>27</v>
      </c>
    </row>
    <row r="120" spans="1:25" ht="12.75">
      <c r="A120" s="40">
        <v>37</v>
      </c>
      <c r="B120" s="41" t="s">
        <v>131</v>
      </c>
      <c r="C120" s="42">
        <v>2006</v>
      </c>
      <c r="D120" s="33" t="s">
        <v>35</v>
      </c>
      <c r="E120" s="43">
        <v>103.4</v>
      </c>
      <c r="F120" s="30">
        <f t="shared" si="60"/>
        <v>1.0957225012013985</v>
      </c>
      <c r="G120" s="40">
        <v>34</v>
      </c>
      <c r="H120" s="44" t="s">
        <v>25</v>
      </c>
      <c r="I120" s="37">
        <v>36</v>
      </c>
      <c r="J120" s="44" t="s">
        <v>26</v>
      </c>
      <c r="K120" s="40">
        <v>36</v>
      </c>
      <c r="L120" s="44" t="s">
        <v>25</v>
      </c>
      <c r="M120" s="40">
        <v>48</v>
      </c>
      <c r="N120" s="44" t="s">
        <v>25</v>
      </c>
      <c r="O120" s="40">
        <v>52</v>
      </c>
      <c r="P120" s="44" t="s">
        <v>25</v>
      </c>
      <c r="Q120" s="40">
        <v>54</v>
      </c>
      <c r="R120" s="44" t="s">
        <v>26</v>
      </c>
      <c r="S120" s="45">
        <f t="shared" si="61"/>
        <v>36</v>
      </c>
      <c r="T120" s="45">
        <f t="shared" si="62"/>
        <v>52</v>
      </c>
      <c r="U120" s="46">
        <f t="shared" si="63"/>
        <v>88</v>
      </c>
      <c r="V120" s="47">
        <v>3</v>
      </c>
      <c r="W120" s="48">
        <f t="shared" si="64"/>
        <v>96.42358010572306</v>
      </c>
      <c r="X120" s="37"/>
      <c r="Y120" s="32"/>
    </row>
    <row r="121" spans="1:25" ht="12.75" customHeight="1">
      <c r="A121" s="68" t="s">
        <v>132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</row>
    <row r="122" spans="1:27" ht="12.75">
      <c r="A122" s="40">
        <v>2</v>
      </c>
      <c r="B122" s="41" t="s">
        <v>133</v>
      </c>
      <c r="C122" s="42">
        <v>1984</v>
      </c>
      <c r="D122" s="33" t="s">
        <v>42</v>
      </c>
      <c r="E122" s="43">
        <v>133.7</v>
      </c>
      <c r="F122" s="30">
        <f aca="true" t="shared" si="66" ref="F122:F126">POWER(10,(0.75194503*(LOG10(E122/175.508)*LOG10(E122/175.508))))</f>
        <v>1.0244705405444827</v>
      </c>
      <c r="G122" s="40">
        <v>112</v>
      </c>
      <c r="H122" s="44" t="s">
        <v>25</v>
      </c>
      <c r="I122" s="37">
        <v>125</v>
      </c>
      <c r="J122" s="44" t="s">
        <v>25</v>
      </c>
      <c r="K122" s="40">
        <v>133</v>
      </c>
      <c r="L122" s="44" t="s">
        <v>25</v>
      </c>
      <c r="M122" s="40">
        <v>145</v>
      </c>
      <c r="N122" s="44" t="s">
        <v>25</v>
      </c>
      <c r="O122" s="40">
        <v>157</v>
      </c>
      <c r="P122" s="44" t="s">
        <v>25</v>
      </c>
      <c r="Q122" s="40">
        <v>175</v>
      </c>
      <c r="R122" s="44" t="s">
        <v>26</v>
      </c>
      <c r="S122" s="45">
        <f aca="true" t="shared" si="67" ref="S122:S126">MAX(IF(H122="x",0,G122),IF(J122="x",0,I122),IF(L122="x",0,K122))</f>
        <v>133</v>
      </c>
      <c r="T122" s="45">
        <f aca="true" t="shared" si="68" ref="T122:T126">MAX(IF(N122="x",0,M122),IF(P122="x",0,O122),IF(R122="x",0,Q122))</f>
        <v>157</v>
      </c>
      <c r="U122" s="46">
        <f aca="true" t="shared" si="69" ref="U122:U126">S122+T122</f>
        <v>290</v>
      </c>
      <c r="V122" s="47">
        <v>1</v>
      </c>
      <c r="W122" s="48">
        <f aca="true" t="shared" si="70" ref="W122:W126">U122*F122</f>
        <v>297.0964567579</v>
      </c>
      <c r="X122" s="37">
        <f>VLOOKUP(C122,Meltzer!B$1:C$56,2,FALSE)</f>
        <v>1.1219999999999999</v>
      </c>
      <c r="Y122" s="32">
        <f aca="true" t="shared" si="71" ref="Y122:Y126">W122*X122</f>
        <v>333.34222448236375</v>
      </c>
      <c r="Z122" s="1">
        <f>VLOOKUP(C122,Meltzer!B$1:E$56,3,FALSE)</f>
        <v>0</v>
      </c>
      <c r="AA122" s="50" t="s">
        <v>27</v>
      </c>
    </row>
    <row r="123" spans="1:27" ht="12.75">
      <c r="A123" s="40">
        <v>75</v>
      </c>
      <c r="B123" s="41" t="s">
        <v>134</v>
      </c>
      <c r="C123" s="42">
        <v>1977</v>
      </c>
      <c r="D123" s="33" t="s">
        <v>35</v>
      </c>
      <c r="E123" s="43">
        <v>120.3</v>
      </c>
      <c r="F123" s="30">
        <f t="shared" si="66"/>
        <v>1.0476881493805774</v>
      </c>
      <c r="G123" s="40">
        <v>107</v>
      </c>
      <c r="H123" s="44" t="s">
        <v>25</v>
      </c>
      <c r="I123" s="37">
        <v>111</v>
      </c>
      <c r="J123" s="44" t="s">
        <v>25</v>
      </c>
      <c r="K123" s="40">
        <v>116</v>
      </c>
      <c r="L123" s="44" t="s">
        <v>26</v>
      </c>
      <c r="M123" s="40">
        <v>140</v>
      </c>
      <c r="N123" s="44" t="s">
        <v>25</v>
      </c>
      <c r="O123" s="40">
        <v>145</v>
      </c>
      <c r="P123" s="44" t="s">
        <v>25</v>
      </c>
      <c r="Q123" s="40">
        <v>150</v>
      </c>
      <c r="R123" s="44" t="s">
        <v>26</v>
      </c>
      <c r="S123" s="45">
        <f t="shared" si="67"/>
        <v>111</v>
      </c>
      <c r="T123" s="45">
        <f t="shared" si="68"/>
        <v>145</v>
      </c>
      <c r="U123" s="46">
        <f t="shared" si="69"/>
        <v>256</v>
      </c>
      <c r="V123" s="47">
        <v>2</v>
      </c>
      <c r="W123" s="48">
        <f t="shared" si="70"/>
        <v>268.2081662414278</v>
      </c>
      <c r="X123" s="37">
        <f>VLOOKUP(C123,Meltzer!B$1:C$56,2,FALSE)</f>
        <v>1.218</v>
      </c>
      <c r="Y123" s="32">
        <f t="shared" si="71"/>
        <v>326.6775464820591</v>
      </c>
      <c r="Z123" s="1">
        <f>VLOOKUP(C123,Meltzer!B$1:E$56,3,FALSE)</f>
        <v>0</v>
      </c>
      <c r="AA123" s="51" t="s">
        <v>27</v>
      </c>
    </row>
    <row r="124" spans="1:27" ht="12.75">
      <c r="A124" s="40">
        <v>49</v>
      </c>
      <c r="B124" s="41" t="s">
        <v>135</v>
      </c>
      <c r="C124" s="42">
        <v>1972</v>
      </c>
      <c r="D124" s="33" t="s">
        <v>97</v>
      </c>
      <c r="E124" s="43">
        <v>113.5</v>
      </c>
      <c r="F124" s="30">
        <f t="shared" si="66"/>
        <v>1.0640103860017525</v>
      </c>
      <c r="G124" s="40">
        <v>75</v>
      </c>
      <c r="H124" s="44" t="s">
        <v>26</v>
      </c>
      <c r="I124" s="37">
        <v>75</v>
      </c>
      <c r="J124" s="44" t="s">
        <v>25</v>
      </c>
      <c r="K124" s="40">
        <v>78</v>
      </c>
      <c r="L124" s="44" t="s">
        <v>25</v>
      </c>
      <c r="M124" s="40">
        <v>95</v>
      </c>
      <c r="N124" s="44" t="s">
        <v>25</v>
      </c>
      <c r="O124" s="40">
        <v>100</v>
      </c>
      <c r="P124" s="44" t="s">
        <v>25</v>
      </c>
      <c r="Q124" s="40">
        <v>105</v>
      </c>
      <c r="R124" s="44" t="s">
        <v>25</v>
      </c>
      <c r="S124" s="45">
        <f t="shared" si="67"/>
        <v>78</v>
      </c>
      <c r="T124" s="45">
        <f t="shared" si="68"/>
        <v>105</v>
      </c>
      <c r="U124" s="46">
        <f t="shared" si="69"/>
        <v>183</v>
      </c>
      <c r="V124" s="47">
        <v>3</v>
      </c>
      <c r="W124" s="48">
        <f t="shared" si="70"/>
        <v>194.7139006383207</v>
      </c>
      <c r="X124" s="37">
        <f>VLOOKUP(C124,Meltzer!B$1:C$56,2,FALSE)</f>
        <v>1.297</v>
      </c>
      <c r="Y124" s="32">
        <f t="shared" si="71"/>
        <v>252.54392912790192</v>
      </c>
      <c r="Z124" s="1">
        <f>VLOOKUP(C124,Meltzer!B$1:E$56,3,FALSE)</f>
        <v>0</v>
      </c>
      <c r="AA124" s="51" t="s">
        <v>27</v>
      </c>
    </row>
    <row r="125" spans="1:27" ht="12.75">
      <c r="A125" s="40">
        <v>55</v>
      </c>
      <c r="B125" s="41" t="s">
        <v>136</v>
      </c>
      <c r="C125" s="42">
        <v>1974</v>
      </c>
      <c r="D125" s="33" t="s">
        <v>30</v>
      </c>
      <c r="E125" s="43">
        <v>124.5</v>
      </c>
      <c r="F125" s="30">
        <f t="shared" si="66"/>
        <v>1.0392559718182546</v>
      </c>
      <c r="G125" s="40">
        <v>65</v>
      </c>
      <c r="H125" s="44" t="s">
        <v>25</v>
      </c>
      <c r="I125" s="37">
        <v>70</v>
      </c>
      <c r="J125" s="44" t="s">
        <v>25</v>
      </c>
      <c r="K125" s="44" t="s">
        <v>31</v>
      </c>
      <c r="L125" s="44" t="s">
        <v>26</v>
      </c>
      <c r="M125" s="40">
        <v>90</v>
      </c>
      <c r="N125" s="44" t="s">
        <v>25</v>
      </c>
      <c r="O125" s="40">
        <v>97</v>
      </c>
      <c r="P125" s="44" t="s">
        <v>25</v>
      </c>
      <c r="Q125" s="44" t="s">
        <v>31</v>
      </c>
      <c r="R125" s="44" t="s">
        <v>26</v>
      </c>
      <c r="S125" s="45">
        <f t="shared" si="67"/>
        <v>70</v>
      </c>
      <c r="T125" s="45">
        <f t="shared" si="68"/>
        <v>97</v>
      </c>
      <c r="U125" s="46">
        <f t="shared" si="69"/>
        <v>167</v>
      </c>
      <c r="V125" s="47">
        <v>4</v>
      </c>
      <c r="W125" s="48">
        <f t="shared" si="70"/>
        <v>173.55574729364852</v>
      </c>
      <c r="X125" s="37">
        <f>VLOOKUP(C125,Meltzer!B$1:C$56,2,FALSE)</f>
        <v>1.263</v>
      </c>
      <c r="Y125" s="32">
        <f t="shared" si="71"/>
        <v>219.20090883187805</v>
      </c>
      <c r="Z125" s="1">
        <f>VLOOKUP(C125,Meltzer!B$1:E$56,3,FALSE)</f>
        <v>0</v>
      </c>
      <c r="AA125" s="51" t="s">
        <v>33</v>
      </c>
    </row>
    <row r="126" spans="1:27" ht="12.75">
      <c r="A126" s="40">
        <v>57</v>
      </c>
      <c r="B126" s="41" t="s">
        <v>137</v>
      </c>
      <c r="C126" s="42">
        <v>1963</v>
      </c>
      <c r="D126" s="33" t="s">
        <v>97</v>
      </c>
      <c r="E126" s="43">
        <v>130.8</v>
      </c>
      <c r="F126" s="30">
        <f t="shared" si="66"/>
        <v>1.028632179374436</v>
      </c>
      <c r="G126" s="40">
        <v>55</v>
      </c>
      <c r="H126" s="44" t="s">
        <v>25</v>
      </c>
      <c r="I126" s="37">
        <v>66</v>
      </c>
      <c r="J126" s="44" t="s">
        <v>25</v>
      </c>
      <c r="K126" s="40">
        <v>68</v>
      </c>
      <c r="L126" s="44" t="s">
        <v>26</v>
      </c>
      <c r="M126" s="40">
        <v>75</v>
      </c>
      <c r="N126" s="44" t="s">
        <v>25</v>
      </c>
      <c r="O126" s="40">
        <v>86</v>
      </c>
      <c r="P126" s="44" t="s">
        <v>25</v>
      </c>
      <c r="Q126" s="40">
        <v>90</v>
      </c>
      <c r="R126" s="44" t="s">
        <v>26</v>
      </c>
      <c r="S126" s="45">
        <f t="shared" si="67"/>
        <v>66</v>
      </c>
      <c r="T126" s="45">
        <f t="shared" si="68"/>
        <v>86</v>
      </c>
      <c r="U126" s="46">
        <f t="shared" si="69"/>
        <v>152</v>
      </c>
      <c r="V126" s="47">
        <v>5</v>
      </c>
      <c r="W126" s="48">
        <f t="shared" si="70"/>
        <v>156.35209126491426</v>
      </c>
      <c r="X126" s="37">
        <f>VLOOKUP(C126,Meltzer!B$1:C$56,2,FALSE)</f>
        <v>1.514</v>
      </c>
      <c r="Y126" s="32">
        <f t="shared" si="71"/>
        <v>236.7170661750802</v>
      </c>
      <c r="Z126" s="1">
        <f>VLOOKUP(C126,Meltzer!B$1:E$56,3,FALSE)</f>
        <v>0</v>
      </c>
      <c r="AA126" s="51" t="s">
        <v>27</v>
      </c>
    </row>
    <row r="127" spans="6:23" ht="22.5" customHeight="1">
      <c r="F127" s="57" t="s">
        <v>138</v>
      </c>
      <c r="G127" s="60" t="s">
        <v>57</v>
      </c>
      <c r="M127" s="5"/>
      <c r="N127" s="5"/>
      <c r="O127" s="55" t="s">
        <v>58</v>
      </c>
      <c r="P127" s="60" t="s">
        <v>59</v>
      </c>
      <c r="Q127" s="60"/>
      <c r="R127" s="60"/>
      <c r="S127" s="60"/>
      <c r="U127" s="50"/>
      <c r="V127" s="57" t="s">
        <v>139</v>
      </c>
      <c r="W127" s="59" t="s">
        <v>61</v>
      </c>
    </row>
    <row r="128" spans="7:23" ht="22.5" customHeight="1">
      <c r="G128" s="60" t="s">
        <v>64</v>
      </c>
      <c r="M128" s="5"/>
      <c r="N128" s="5"/>
      <c r="O128" s="57" t="s">
        <v>63</v>
      </c>
      <c r="P128" s="60" t="s">
        <v>140</v>
      </c>
      <c r="Q128" s="50"/>
      <c r="R128" s="50"/>
      <c r="U128" s="50"/>
      <c r="W128" s="59" t="s">
        <v>101</v>
      </c>
    </row>
    <row r="129" spans="7:21" ht="22.5" customHeight="1">
      <c r="G129" s="60" t="s">
        <v>34</v>
      </c>
      <c r="M129" s="5"/>
      <c r="N129" s="5"/>
      <c r="Q129" s="50"/>
      <c r="R129" s="50"/>
      <c r="U129" s="50"/>
    </row>
    <row r="130" spans="7:21" ht="22.5" customHeight="1">
      <c r="G130" s="60"/>
      <c r="M130" s="5"/>
      <c r="N130" s="5"/>
      <c r="Q130" s="50"/>
      <c r="R130" s="50"/>
      <c r="U130" s="50"/>
    </row>
    <row r="131" spans="2:21" ht="12.75">
      <c r="B131" s="1" t="s">
        <v>141</v>
      </c>
      <c r="M131" s="5"/>
      <c r="N131" s="5"/>
      <c r="Q131" s="50"/>
      <c r="R131" s="50"/>
      <c r="U131" s="50"/>
    </row>
    <row r="132" spans="1:21" ht="12.75">
      <c r="A132" s="1">
        <v>1</v>
      </c>
      <c r="B132" s="95" t="s">
        <v>99</v>
      </c>
      <c r="C132" s="52">
        <v>305.0352192679397</v>
      </c>
      <c r="M132" s="5"/>
      <c r="N132" s="5"/>
      <c r="Q132" s="50"/>
      <c r="R132" s="50"/>
      <c r="U132" s="50"/>
    </row>
    <row r="133" spans="1:21" ht="12.75">
      <c r="A133" s="1">
        <v>2</v>
      </c>
      <c r="B133" s="95" t="s">
        <v>100</v>
      </c>
      <c r="C133" s="1">
        <v>298.67003107461284</v>
      </c>
      <c r="M133" s="5"/>
      <c r="N133" s="5"/>
      <c r="Q133" s="50"/>
      <c r="R133" s="50"/>
      <c r="U133" s="50"/>
    </row>
    <row r="134" spans="1:21" ht="12.75">
      <c r="A134" s="1">
        <v>3</v>
      </c>
      <c r="B134" s="95" t="s">
        <v>133</v>
      </c>
      <c r="C134" s="2">
        <v>297.0964567579</v>
      </c>
      <c r="M134" s="5"/>
      <c r="N134" s="5"/>
      <c r="Q134" s="50"/>
      <c r="R134" s="50"/>
      <c r="U134" s="50"/>
    </row>
    <row r="135" spans="1:21" ht="12.75">
      <c r="A135" s="1">
        <v>4</v>
      </c>
      <c r="B135" s="95" t="s">
        <v>125</v>
      </c>
      <c r="C135" s="2">
        <v>293.3690525077154</v>
      </c>
      <c r="M135" s="5"/>
      <c r="N135" s="5"/>
      <c r="Q135" s="50"/>
      <c r="R135" s="50"/>
      <c r="U135" s="50"/>
    </row>
    <row r="136" spans="1:21" ht="12.75">
      <c r="A136" s="1">
        <v>5</v>
      </c>
      <c r="B136" s="95" t="s">
        <v>129</v>
      </c>
      <c r="C136" s="2">
        <v>288.4536749275036</v>
      </c>
      <c r="M136" s="5"/>
      <c r="N136" s="5"/>
      <c r="Q136" s="50"/>
      <c r="R136" s="50"/>
      <c r="U136" s="50"/>
    </row>
    <row r="137" spans="1:21" ht="12.75">
      <c r="A137" s="1">
        <v>6</v>
      </c>
      <c r="B137" s="95" t="s">
        <v>62</v>
      </c>
      <c r="C137" s="2">
        <v>287.26092524093855</v>
      </c>
      <c r="M137" s="5"/>
      <c r="N137" s="5"/>
      <c r="Q137" s="50"/>
      <c r="R137" s="50"/>
      <c r="U137" s="50"/>
    </row>
    <row r="138" spans="1:21" ht="12.75">
      <c r="A138" s="1">
        <v>7</v>
      </c>
      <c r="B138" s="95" t="s">
        <v>101</v>
      </c>
      <c r="C138" s="1">
        <v>282.9801694016453</v>
      </c>
      <c r="M138" s="5"/>
      <c r="N138" s="5"/>
      <c r="Q138" s="50"/>
      <c r="R138" s="50"/>
      <c r="U138" s="50"/>
    </row>
    <row r="139" spans="1:21" ht="12.75">
      <c r="A139" s="1">
        <v>8</v>
      </c>
      <c r="B139" s="41" t="s">
        <v>87</v>
      </c>
      <c r="C139" s="1">
        <v>275.2710807993025</v>
      </c>
      <c r="M139" s="5"/>
      <c r="N139" s="5"/>
      <c r="Q139" s="50"/>
      <c r="R139" s="50"/>
      <c r="U139" s="50"/>
    </row>
    <row r="140" spans="1:21" ht="12.75">
      <c r="A140" s="1">
        <v>9</v>
      </c>
      <c r="B140" s="41" t="s">
        <v>134</v>
      </c>
      <c r="C140" s="2">
        <v>268.2081662414278</v>
      </c>
      <c r="M140" s="5"/>
      <c r="N140" s="5"/>
      <c r="Q140" s="50"/>
      <c r="R140" s="50"/>
      <c r="U140" s="50"/>
    </row>
    <row r="141" spans="1:21" ht="12.75">
      <c r="A141" s="1">
        <v>10</v>
      </c>
      <c r="B141" s="41" t="s">
        <v>114</v>
      </c>
      <c r="C141" s="2">
        <v>265.09789694308125</v>
      </c>
      <c r="M141" s="5"/>
      <c r="N141" s="5"/>
      <c r="Q141" s="50"/>
      <c r="R141" s="50"/>
      <c r="U141" s="50"/>
    </row>
    <row r="142" spans="1:21" ht="12.75">
      <c r="A142" s="1">
        <v>11</v>
      </c>
      <c r="B142" s="41" t="s">
        <v>102</v>
      </c>
      <c r="C142" s="1">
        <v>263.88978607530987</v>
      </c>
      <c r="M142" s="5"/>
      <c r="N142" s="5"/>
      <c r="Q142" s="50"/>
      <c r="R142" s="50"/>
      <c r="U142" s="50"/>
    </row>
    <row r="143" spans="1:21" ht="12.75">
      <c r="A143" s="1">
        <v>12</v>
      </c>
      <c r="B143" s="41" t="s">
        <v>126</v>
      </c>
      <c r="C143" s="2">
        <v>251.82416110317405</v>
      </c>
      <c r="M143" s="5"/>
      <c r="N143" s="5"/>
      <c r="Q143" s="50"/>
      <c r="R143" s="50"/>
      <c r="U143" s="50"/>
    </row>
    <row r="144" spans="1:21" ht="12.75">
      <c r="A144" s="1">
        <v>13</v>
      </c>
      <c r="B144" s="41" t="s">
        <v>116</v>
      </c>
      <c r="C144" s="2">
        <v>250.4170052048561</v>
      </c>
      <c r="M144" s="5"/>
      <c r="N144" s="5"/>
      <c r="Q144" s="50"/>
      <c r="R144" s="50"/>
      <c r="U144" s="50"/>
    </row>
    <row r="145" spans="1:21" ht="12.75">
      <c r="A145" s="1">
        <v>14</v>
      </c>
      <c r="B145" s="41" t="s">
        <v>103</v>
      </c>
      <c r="C145" s="1">
        <v>250.24506285129436</v>
      </c>
      <c r="M145" s="5"/>
      <c r="N145" s="5"/>
      <c r="Q145" s="50"/>
      <c r="R145" s="50"/>
      <c r="U145" s="50"/>
    </row>
    <row r="146" spans="1:21" ht="12.75">
      <c r="A146" s="1">
        <v>15</v>
      </c>
      <c r="B146" s="69" t="s">
        <v>71</v>
      </c>
      <c r="C146" s="1">
        <v>245.6563939194257</v>
      </c>
      <c r="M146" s="5"/>
      <c r="N146" s="5"/>
      <c r="Q146" s="50"/>
      <c r="R146" s="50"/>
      <c r="U146" s="50"/>
    </row>
    <row r="147" spans="1:21" ht="12.75">
      <c r="A147" s="1">
        <v>16</v>
      </c>
      <c r="B147" s="41" t="s">
        <v>89</v>
      </c>
      <c r="C147" s="1">
        <v>242.2140310608175</v>
      </c>
      <c r="M147" s="5"/>
      <c r="N147" s="5"/>
      <c r="Q147" s="50"/>
      <c r="R147" s="50"/>
      <c r="U147" s="50"/>
    </row>
    <row r="148" spans="1:21" ht="12.75">
      <c r="A148" s="1">
        <v>17</v>
      </c>
      <c r="B148" s="41" t="s">
        <v>117</v>
      </c>
      <c r="C148" s="2">
        <v>237.99960318169622</v>
      </c>
      <c r="M148" s="5"/>
      <c r="N148" s="5"/>
      <c r="Q148" s="50"/>
      <c r="R148" s="50"/>
      <c r="U148" s="50"/>
    </row>
    <row r="149" spans="1:21" ht="12.75">
      <c r="A149" s="1">
        <v>18</v>
      </c>
      <c r="B149" s="41" t="s">
        <v>120</v>
      </c>
      <c r="C149" s="2">
        <v>237.03144712387032</v>
      </c>
      <c r="M149" s="5"/>
      <c r="N149" s="5"/>
      <c r="Q149" s="50"/>
      <c r="R149" s="50"/>
      <c r="U149" s="50"/>
    </row>
    <row r="150" spans="1:21" ht="12.75">
      <c r="A150" s="1">
        <v>19</v>
      </c>
      <c r="B150" s="69" t="s">
        <v>76</v>
      </c>
      <c r="C150" s="1">
        <v>237.01842341149188</v>
      </c>
      <c r="M150" s="5"/>
      <c r="N150" s="5"/>
      <c r="Q150" s="50"/>
      <c r="R150" s="50"/>
      <c r="U150" s="50"/>
    </row>
    <row r="151" spans="1:21" ht="12.75">
      <c r="A151" s="1">
        <v>20</v>
      </c>
      <c r="B151" s="41" t="s">
        <v>118</v>
      </c>
      <c r="C151" s="2">
        <v>235.61963671547826</v>
      </c>
      <c r="M151" s="5"/>
      <c r="N151" s="5"/>
      <c r="Q151" s="50"/>
      <c r="R151" s="50"/>
      <c r="U151" s="50"/>
    </row>
    <row r="152" spans="1:21" ht="12.75">
      <c r="A152" s="1">
        <v>21</v>
      </c>
      <c r="B152" s="41" t="s">
        <v>105</v>
      </c>
      <c r="C152" s="1">
        <v>234.60474642308847</v>
      </c>
      <c r="M152" s="5"/>
      <c r="N152" s="5"/>
      <c r="Q152" s="50"/>
      <c r="R152" s="50"/>
      <c r="U152" s="50"/>
    </row>
    <row r="153" spans="1:21" ht="12.75">
      <c r="A153" s="1">
        <v>22</v>
      </c>
      <c r="B153" s="69" t="s">
        <v>72</v>
      </c>
      <c r="C153" s="1">
        <v>232.1703329682504</v>
      </c>
      <c r="M153" s="5"/>
      <c r="N153" s="5"/>
      <c r="Q153" s="50"/>
      <c r="R153" s="50"/>
      <c r="U153" s="50"/>
    </row>
    <row r="154" spans="1:21" ht="12.75">
      <c r="A154" s="1">
        <v>23</v>
      </c>
      <c r="B154" s="41" t="s">
        <v>106</v>
      </c>
      <c r="C154" s="1">
        <v>219.64772865893892</v>
      </c>
      <c r="M154" s="5"/>
      <c r="N154" s="5"/>
      <c r="Q154" s="50"/>
      <c r="R154" s="50"/>
      <c r="U154" s="50"/>
    </row>
    <row r="155" spans="1:21" ht="12.75">
      <c r="A155" s="1">
        <v>24</v>
      </c>
      <c r="B155" s="41" t="s">
        <v>91</v>
      </c>
      <c r="C155" s="1">
        <v>219.08475529094753</v>
      </c>
      <c r="M155" s="5"/>
      <c r="N155" s="5"/>
      <c r="Q155" s="50"/>
      <c r="R155" s="50"/>
      <c r="U155" s="50"/>
    </row>
    <row r="156" spans="1:21" ht="12.75">
      <c r="A156" s="1">
        <v>25</v>
      </c>
      <c r="B156" s="69" t="s">
        <v>79</v>
      </c>
      <c r="C156" s="1">
        <v>218.75019727312144</v>
      </c>
      <c r="M156" s="5"/>
      <c r="N156" s="5"/>
      <c r="Q156" s="50"/>
      <c r="R156" s="50"/>
      <c r="U156" s="50"/>
    </row>
    <row r="157" spans="1:21" ht="12.75">
      <c r="A157" s="1">
        <v>26</v>
      </c>
      <c r="B157" s="41" t="s">
        <v>127</v>
      </c>
      <c r="C157" s="2">
        <v>215.83365073749104</v>
      </c>
      <c r="M157" s="5"/>
      <c r="N157" s="5"/>
      <c r="Q157" s="50"/>
      <c r="R157" s="50"/>
      <c r="U157" s="50"/>
    </row>
    <row r="158" spans="1:21" ht="12.75">
      <c r="A158" s="1">
        <v>27</v>
      </c>
      <c r="B158" s="41" t="s">
        <v>92</v>
      </c>
      <c r="C158" s="2">
        <v>206.65479422141343</v>
      </c>
      <c r="M158" s="5"/>
      <c r="N158" s="5"/>
      <c r="Q158" s="50"/>
      <c r="R158" s="50"/>
      <c r="U158" s="50"/>
    </row>
    <row r="159" spans="1:3" s="1" customFormat="1" ht="12.75">
      <c r="A159" s="1">
        <v>28</v>
      </c>
      <c r="B159" s="41" t="s">
        <v>121</v>
      </c>
      <c r="C159" s="2">
        <v>206.3897451833008</v>
      </c>
    </row>
    <row r="160" spans="1:3" s="1" customFormat="1" ht="12.75" customHeight="1">
      <c r="A160" s="1">
        <v>29</v>
      </c>
      <c r="B160" s="41" t="s">
        <v>128</v>
      </c>
      <c r="C160" s="2">
        <v>206.2702493128606</v>
      </c>
    </row>
    <row r="161" spans="1:3" s="1" customFormat="1" ht="12.75">
      <c r="A161" s="1">
        <v>30</v>
      </c>
      <c r="B161" s="41" t="s">
        <v>107</v>
      </c>
      <c r="C161" s="2">
        <v>206.2702493128606</v>
      </c>
    </row>
    <row r="162" spans="1:3" s="1" customFormat="1" ht="12.75">
      <c r="A162" s="1">
        <v>31</v>
      </c>
      <c r="B162" s="41" t="s">
        <v>95</v>
      </c>
      <c r="C162" s="2">
        <v>205.0909602000939</v>
      </c>
    </row>
    <row r="163" spans="1:3" s="1" customFormat="1" ht="12.75">
      <c r="A163" s="1">
        <v>32</v>
      </c>
      <c r="B163" s="41" t="s">
        <v>93</v>
      </c>
      <c r="C163" s="2">
        <v>204.22356134822033</v>
      </c>
    </row>
    <row r="164" spans="1:3" s="1" customFormat="1" ht="12.75">
      <c r="A164" s="1">
        <v>33</v>
      </c>
      <c r="B164" s="41" t="s">
        <v>94</v>
      </c>
      <c r="C164" s="2">
        <v>203.8430876367981</v>
      </c>
    </row>
    <row r="165" spans="1:3" s="1" customFormat="1" ht="12.75">
      <c r="A165" s="1">
        <v>34</v>
      </c>
      <c r="B165" s="41" t="s">
        <v>108</v>
      </c>
      <c r="C165" s="1">
        <v>197.51189800782728</v>
      </c>
    </row>
    <row r="166" spans="1:3" s="1" customFormat="1" ht="12.75">
      <c r="A166" s="1">
        <v>35</v>
      </c>
      <c r="B166" s="41" t="s">
        <v>96</v>
      </c>
      <c r="C166" s="1">
        <v>197.1404439591478</v>
      </c>
    </row>
    <row r="167" spans="1:3" s="1" customFormat="1" ht="12.75">
      <c r="A167" s="1">
        <v>36</v>
      </c>
      <c r="B167" s="41" t="s">
        <v>135</v>
      </c>
      <c r="C167" s="2">
        <v>194.7139006383207</v>
      </c>
    </row>
    <row r="168" spans="1:3" s="1" customFormat="1" ht="12.75">
      <c r="A168" s="1">
        <v>37</v>
      </c>
      <c r="B168" s="49" t="s">
        <v>70</v>
      </c>
      <c r="C168" s="1">
        <v>189.48493664497707</v>
      </c>
    </row>
    <row r="169" spans="1:3" s="1" customFormat="1" ht="12.75">
      <c r="A169" s="1">
        <v>38</v>
      </c>
      <c r="B169" s="69" t="s">
        <v>69</v>
      </c>
      <c r="C169" s="1">
        <v>187.29054498494335</v>
      </c>
    </row>
    <row r="170" spans="1:3" s="1" customFormat="1" ht="12.75">
      <c r="A170" s="1">
        <v>39</v>
      </c>
      <c r="B170" s="69" t="s">
        <v>77</v>
      </c>
      <c r="C170" s="1">
        <v>180.33693561046485</v>
      </c>
    </row>
    <row r="171" spans="1:3" s="1" customFormat="1" ht="12.75">
      <c r="A171" s="1">
        <v>40</v>
      </c>
      <c r="B171" s="41" t="s">
        <v>123</v>
      </c>
      <c r="C171" s="2">
        <v>177.4805840888939</v>
      </c>
    </row>
    <row r="172" spans="1:3" s="1" customFormat="1" ht="12.75">
      <c r="A172" s="1">
        <v>41</v>
      </c>
      <c r="B172" s="41" t="s">
        <v>136</v>
      </c>
      <c r="C172" s="2">
        <v>173.55574729364852</v>
      </c>
    </row>
    <row r="173" spans="1:3" s="1" customFormat="1" ht="12.75">
      <c r="A173" s="1">
        <v>42</v>
      </c>
      <c r="B173" s="41" t="s">
        <v>130</v>
      </c>
      <c r="C173" s="2">
        <v>170.04120466988218</v>
      </c>
    </row>
    <row r="174" spans="1:3" s="1" customFormat="1" ht="12.75">
      <c r="A174" s="1">
        <v>43</v>
      </c>
      <c r="B174" s="41" t="s">
        <v>137</v>
      </c>
      <c r="C174" s="2">
        <v>156.35209126491426</v>
      </c>
    </row>
    <row r="175" spans="1:3" s="1" customFormat="1" ht="12.75">
      <c r="A175" s="1">
        <v>44</v>
      </c>
      <c r="B175" s="69" t="s">
        <v>81</v>
      </c>
      <c r="C175" s="1">
        <v>148.67801422370627</v>
      </c>
    </row>
    <row r="176" spans="1:3" s="1" customFormat="1" ht="12.75">
      <c r="A176" s="1">
        <v>45</v>
      </c>
      <c r="B176" s="41" t="s">
        <v>98</v>
      </c>
      <c r="C176" s="2">
        <v>127.6397258426377</v>
      </c>
    </row>
    <row r="177" spans="1:3" s="1" customFormat="1" ht="12.75">
      <c r="A177" s="1">
        <v>46</v>
      </c>
      <c r="B177" s="41" t="s">
        <v>124</v>
      </c>
      <c r="C177" s="1">
        <v>112.62288162132235</v>
      </c>
    </row>
    <row r="178" spans="1:3" s="1" customFormat="1" ht="12.75">
      <c r="A178" s="1">
        <v>47</v>
      </c>
      <c r="B178" s="41" t="s">
        <v>109</v>
      </c>
      <c r="C178" s="1">
        <v>108.1508581362434</v>
      </c>
    </row>
    <row r="179" spans="1:3" s="1" customFormat="1" ht="12.75">
      <c r="A179" s="1">
        <v>48</v>
      </c>
      <c r="B179" s="69" t="s">
        <v>78</v>
      </c>
      <c r="C179" s="1">
        <v>97.49555419507902</v>
      </c>
    </row>
    <row r="180" spans="1:3" s="1" customFormat="1" ht="12.75">
      <c r="A180" s="1">
        <v>49</v>
      </c>
      <c r="B180" s="41" t="s">
        <v>131</v>
      </c>
      <c r="C180" s="1">
        <v>96.42358010572306</v>
      </c>
    </row>
    <row r="181" spans="1:3" s="1" customFormat="1" ht="12.75">
      <c r="A181" s="1">
        <v>50</v>
      </c>
      <c r="B181" s="69" t="s">
        <v>75</v>
      </c>
      <c r="C181" s="1">
        <v>70.22895377275928</v>
      </c>
    </row>
    <row r="182" s="1" customFormat="1" ht="12.75">
      <c r="B182" s="41"/>
    </row>
    <row r="183" spans="2:3" s="1" customFormat="1" ht="12.75">
      <c r="B183" s="96" t="s">
        <v>142</v>
      </c>
      <c r="C183" s="2"/>
    </row>
    <row r="184" spans="1:3" s="1" customFormat="1" ht="12.75">
      <c r="A184" s="61">
        <v>1</v>
      </c>
      <c r="B184" s="95" t="s">
        <v>129</v>
      </c>
      <c r="C184" s="32">
        <v>379.60503620459474</v>
      </c>
    </row>
    <row r="185" spans="1:3" s="1" customFormat="1" ht="12.75">
      <c r="A185" s="61">
        <v>2</v>
      </c>
      <c r="B185" s="97" t="s">
        <v>71</v>
      </c>
      <c r="C185" s="32">
        <v>378.556503029835</v>
      </c>
    </row>
    <row r="186" spans="1:3" s="1" customFormat="1" ht="12.75">
      <c r="A186" s="61">
        <v>3</v>
      </c>
      <c r="B186" s="95" t="s">
        <v>125</v>
      </c>
      <c r="C186" s="32">
        <v>370.5251133172446</v>
      </c>
    </row>
    <row r="187" spans="1:3" s="1" customFormat="1" ht="12.75">
      <c r="A187" s="61">
        <v>4</v>
      </c>
      <c r="B187" s="95" t="s">
        <v>123</v>
      </c>
      <c r="C187" s="32">
        <v>365.61000322312145</v>
      </c>
    </row>
    <row r="188" spans="1:3" s="1" customFormat="1" ht="12.75">
      <c r="A188" s="61">
        <v>5</v>
      </c>
      <c r="B188" s="95" t="s">
        <v>102</v>
      </c>
      <c r="C188" s="32">
        <v>365.48735371430416</v>
      </c>
    </row>
    <row r="189" spans="1:3" s="1" customFormat="1" ht="12.75">
      <c r="A189" s="61">
        <v>6</v>
      </c>
      <c r="B189" s="95" t="s">
        <v>133</v>
      </c>
      <c r="C189" s="32">
        <v>333.34222448236386</v>
      </c>
    </row>
    <row r="190" spans="1:3" s="1" customFormat="1" ht="12.75">
      <c r="A190" s="61">
        <v>7</v>
      </c>
      <c r="B190" s="95" t="s">
        <v>100</v>
      </c>
      <c r="C190" s="32">
        <v>331.2250644617456</v>
      </c>
    </row>
    <row r="191" spans="1:3" s="1" customFormat="1" ht="12.75">
      <c r="A191" s="61">
        <v>8</v>
      </c>
      <c r="B191" s="41" t="s">
        <v>134</v>
      </c>
      <c r="C191" s="32">
        <v>326.6775464820591</v>
      </c>
    </row>
    <row r="192" spans="1:3" s="1" customFormat="1" ht="12.75">
      <c r="A192" s="61">
        <v>9</v>
      </c>
      <c r="B192" s="41" t="s">
        <v>126</v>
      </c>
      <c r="C192" s="32">
        <v>322.0831020509596</v>
      </c>
    </row>
    <row r="193" spans="1:3" s="1" customFormat="1" ht="12.75">
      <c r="A193" s="61">
        <v>10</v>
      </c>
      <c r="B193" s="41" t="s">
        <v>95</v>
      </c>
      <c r="C193" s="32">
        <v>321.58262559374725</v>
      </c>
    </row>
    <row r="194" spans="1:3" s="1" customFormat="1" ht="12.75">
      <c r="A194" s="61">
        <v>11</v>
      </c>
      <c r="B194" s="41" t="s">
        <v>118</v>
      </c>
      <c r="C194" s="32">
        <v>320.6783255697659</v>
      </c>
    </row>
    <row r="195" spans="1:3" s="1" customFormat="1" ht="12.75">
      <c r="A195" s="61">
        <v>12</v>
      </c>
      <c r="B195" s="41" t="s">
        <v>93</v>
      </c>
      <c r="C195" s="32">
        <v>314.7085080376075</v>
      </c>
    </row>
    <row r="196" spans="1:3" s="1" customFormat="1" ht="12.75">
      <c r="A196" s="61">
        <v>13</v>
      </c>
      <c r="B196" s="41" t="s">
        <v>103</v>
      </c>
      <c r="C196" s="32">
        <v>308.552162495646</v>
      </c>
    </row>
    <row r="197" spans="1:3" s="1" customFormat="1" ht="12.75">
      <c r="A197" s="61">
        <v>14</v>
      </c>
      <c r="B197" s="41" t="s">
        <v>89</v>
      </c>
      <c r="C197" s="32">
        <v>302.28311076390025</v>
      </c>
    </row>
    <row r="198" spans="1:3" s="1" customFormat="1" ht="12.75">
      <c r="A198" s="61">
        <v>15</v>
      </c>
      <c r="B198" s="41" t="s">
        <v>128</v>
      </c>
      <c r="C198" s="32">
        <v>301.5671044954022</v>
      </c>
    </row>
    <row r="199" spans="1:3" s="1" customFormat="1" ht="12.75">
      <c r="A199" s="61">
        <v>16</v>
      </c>
      <c r="B199" s="41" t="s">
        <v>108</v>
      </c>
      <c r="C199" s="32">
        <v>299.0330135838505</v>
      </c>
    </row>
    <row r="200" spans="1:3" s="1" customFormat="1" ht="12.75">
      <c r="A200" s="61">
        <v>17</v>
      </c>
      <c r="B200" s="41" t="s">
        <v>114</v>
      </c>
      <c r="C200" s="32">
        <v>284.1849455229831</v>
      </c>
    </row>
    <row r="201" spans="1:3" s="1" customFormat="1" ht="12.75">
      <c r="A201" s="61">
        <v>18</v>
      </c>
      <c r="B201" s="41" t="s">
        <v>92</v>
      </c>
      <c r="C201" s="32">
        <v>281.25717493534364</v>
      </c>
    </row>
    <row r="202" spans="1:3" s="1" customFormat="1" ht="12.75">
      <c r="A202" s="61">
        <v>19</v>
      </c>
      <c r="B202" s="41" t="s">
        <v>116</v>
      </c>
      <c r="C202" s="32">
        <v>277.7124587721854</v>
      </c>
    </row>
    <row r="203" spans="1:3" s="1" customFormat="1" ht="12.75">
      <c r="A203" s="61">
        <v>20</v>
      </c>
      <c r="B203" s="41" t="s">
        <v>117</v>
      </c>
      <c r="C203" s="32">
        <v>260.84756508713906</v>
      </c>
    </row>
    <row r="204" spans="1:3" s="1" customFormat="1" ht="12.75">
      <c r="A204" s="61">
        <v>21</v>
      </c>
      <c r="B204" s="41" t="s">
        <v>105</v>
      </c>
      <c r="C204" s="32">
        <v>254.07694037620482</v>
      </c>
    </row>
    <row r="205" spans="1:3" s="1" customFormat="1" ht="12.75">
      <c r="A205" s="61">
        <v>22</v>
      </c>
      <c r="B205" s="41" t="s">
        <v>135</v>
      </c>
      <c r="C205" s="32">
        <v>252.54392912790192</v>
      </c>
    </row>
    <row r="206" spans="1:3" s="1" customFormat="1" ht="12.75">
      <c r="A206" s="61">
        <v>23</v>
      </c>
      <c r="B206" s="41" t="s">
        <v>130</v>
      </c>
      <c r="C206" s="32">
        <v>244.3492111106207</v>
      </c>
    </row>
    <row r="207" spans="1:3" s="1" customFormat="1" ht="12.75">
      <c r="A207" s="61">
        <v>24</v>
      </c>
      <c r="B207" s="69" t="s">
        <v>79</v>
      </c>
      <c r="C207" s="32">
        <v>239.75021621134113</v>
      </c>
    </row>
    <row r="208" spans="1:3" s="1" customFormat="1" ht="12.75">
      <c r="A208" s="61">
        <v>25</v>
      </c>
      <c r="B208" s="41" t="s">
        <v>137</v>
      </c>
      <c r="C208" s="32">
        <v>236.7170661750802</v>
      </c>
    </row>
    <row r="209" spans="1:3" s="1" customFormat="1" ht="12.75">
      <c r="A209" s="61">
        <v>26</v>
      </c>
      <c r="B209" s="41" t="s">
        <v>91</v>
      </c>
      <c r="C209" s="32">
        <v>234.85885767189578</v>
      </c>
    </row>
    <row r="210" spans="1:3" s="1" customFormat="1" ht="12.75">
      <c r="A210" s="61">
        <v>27</v>
      </c>
      <c r="B210" s="41" t="s">
        <v>107</v>
      </c>
      <c r="C210" s="32">
        <v>231.43521972902963</v>
      </c>
    </row>
    <row r="211" spans="1:3" s="1" customFormat="1" ht="12.75">
      <c r="A211" s="61">
        <v>28</v>
      </c>
      <c r="B211" s="41" t="s">
        <v>94</v>
      </c>
      <c r="C211" s="32">
        <v>228.71194432848748</v>
      </c>
    </row>
    <row r="212" spans="1:3" s="1" customFormat="1" ht="12.75">
      <c r="A212" s="61">
        <v>29</v>
      </c>
      <c r="B212" s="41" t="s">
        <v>96</v>
      </c>
      <c r="C212" s="32">
        <v>223.75440389363277</v>
      </c>
    </row>
    <row r="213" spans="1:3" s="1" customFormat="1" ht="12.75">
      <c r="A213" s="61">
        <v>30</v>
      </c>
      <c r="B213" s="41" t="s">
        <v>136</v>
      </c>
      <c r="C213" s="32">
        <v>219.20090883187805</v>
      </c>
    </row>
    <row r="214" spans="1:3" s="1" customFormat="1" ht="12.75">
      <c r="A214" s="61">
        <v>31</v>
      </c>
      <c r="B214" s="41" t="s">
        <v>98</v>
      </c>
      <c r="C214" s="32">
        <v>207.92511339765682</v>
      </c>
    </row>
    <row r="215" spans="1:3" s="1" customFormat="1" ht="12.75">
      <c r="A215" s="61">
        <v>32</v>
      </c>
      <c r="B215" s="41" t="s">
        <v>124</v>
      </c>
      <c r="C215" s="32">
        <v>164.65465293037326</v>
      </c>
    </row>
    <row r="216" s="1" customFormat="1" ht="12.75"/>
    <row r="217" ht="12.75">
      <c r="B217" s="1" t="s">
        <v>143</v>
      </c>
    </row>
    <row r="218" spans="1:3" ht="12.75">
      <c r="A218" s="61">
        <v>1</v>
      </c>
      <c r="B218" s="98" t="s">
        <v>39</v>
      </c>
      <c r="C218" s="36">
        <v>179.75416541563692</v>
      </c>
    </row>
    <row r="219" spans="1:3" ht="12.75">
      <c r="A219" s="61">
        <v>2</v>
      </c>
      <c r="B219" s="98" t="s">
        <v>52</v>
      </c>
      <c r="C219" s="36">
        <v>167.4566039635827</v>
      </c>
    </row>
    <row r="220" spans="1:3" ht="12.75">
      <c r="A220" s="61">
        <v>3</v>
      </c>
      <c r="B220" s="98" t="s">
        <v>50</v>
      </c>
      <c r="C220" s="36">
        <v>158.04473693851128</v>
      </c>
    </row>
    <row r="221" spans="1:3" ht="12.75">
      <c r="A221" s="61">
        <v>4</v>
      </c>
      <c r="B221" s="98" t="s">
        <v>34</v>
      </c>
      <c r="C221" s="36">
        <v>139.6433551887017</v>
      </c>
    </row>
    <row r="222" spans="1:3" ht="12.75">
      <c r="A222" s="61">
        <v>5</v>
      </c>
      <c r="B222" s="98" t="s">
        <v>38</v>
      </c>
      <c r="C222" s="36">
        <v>138.40676666192218</v>
      </c>
    </row>
    <row r="223" spans="1:3" ht="12.75">
      <c r="A223" s="61">
        <v>6</v>
      </c>
      <c r="B223" s="98" t="s">
        <v>45</v>
      </c>
      <c r="C223" s="36">
        <v>128.99680872398324</v>
      </c>
    </row>
    <row r="224" spans="1:3" ht="12.75">
      <c r="A224" s="61">
        <v>7</v>
      </c>
      <c r="B224" s="99" t="s">
        <v>23</v>
      </c>
      <c r="C224" s="36">
        <v>128.9246888105302</v>
      </c>
    </row>
    <row r="225" spans="1:3" ht="12.75">
      <c r="A225" s="61">
        <v>8</v>
      </c>
      <c r="B225" s="41" t="s">
        <v>29</v>
      </c>
      <c r="C225" s="48">
        <v>117.52617176721111</v>
      </c>
    </row>
    <row r="226" spans="1:3" ht="12.75">
      <c r="A226" s="61">
        <v>9</v>
      </c>
      <c r="B226" s="27" t="s">
        <v>28</v>
      </c>
      <c r="C226" s="36">
        <v>113.80971088655502</v>
      </c>
    </row>
    <row r="227" spans="1:3" ht="12.75">
      <c r="A227" s="61">
        <v>10</v>
      </c>
      <c r="B227" s="49" t="s">
        <v>41</v>
      </c>
      <c r="C227" s="36">
        <v>107.57256019110275</v>
      </c>
    </row>
    <row r="228" spans="1:3" ht="12.75">
      <c r="A228" s="61">
        <v>11</v>
      </c>
      <c r="B228" s="49" t="s">
        <v>36</v>
      </c>
      <c r="C228" s="36">
        <v>104.18186324822852</v>
      </c>
    </row>
    <row r="229" spans="1:3" ht="12.75">
      <c r="A229" s="61">
        <v>12</v>
      </c>
      <c r="B229" s="49" t="s">
        <v>46</v>
      </c>
      <c r="C229" s="36">
        <v>102.65952618452854</v>
      </c>
    </row>
    <row r="230" spans="1:3" ht="12.75">
      <c r="A230" s="61">
        <v>13</v>
      </c>
      <c r="B230" s="49" t="s">
        <v>43</v>
      </c>
      <c r="C230" s="36">
        <v>98.03214971613713</v>
      </c>
    </row>
    <row r="231" spans="1:3" ht="26.25">
      <c r="A231" s="61">
        <v>14</v>
      </c>
      <c r="B231" s="49" t="s">
        <v>32</v>
      </c>
      <c r="C231" s="36">
        <v>95.90065048951682</v>
      </c>
    </row>
    <row r="232" spans="1:3" ht="12.75">
      <c r="A232" s="61">
        <v>15</v>
      </c>
      <c r="B232" s="49" t="s">
        <v>47</v>
      </c>
      <c r="C232" s="36">
        <v>59.48725710883108</v>
      </c>
    </row>
    <row r="234" ht="12.75">
      <c r="B234" s="1" t="s">
        <v>144</v>
      </c>
    </row>
    <row r="235" spans="1:3" ht="12.75">
      <c r="A235" s="61">
        <v>1</v>
      </c>
      <c r="B235" s="98" t="s">
        <v>39</v>
      </c>
      <c r="C235" s="32">
        <v>197.1903194609537</v>
      </c>
    </row>
    <row r="236" spans="1:3" ht="12.75">
      <c r="A236" s="61">
        <v>2</v>
      </c>
      <c r="B236" s="98" t="s">
        <v>41</v>
      </c>
      <c r="C236" s="32">
        <v>179.10831271818608</v>
      </c>
    </row>
    <row r="237" spans="1:3" ht="12.75">
      <c r="A237" s="61">
        <v>3</v>
      </c>
      <c r="B237" s="98" t="s">
        <v>50</v>
      </c>
      <c r="C237" s="32">
        <v>173.37507642154688</v>
      </c>
    </row>
    <row r="238" spans="1:3" ht="12.75">
      <c r="A238" s="61">
        <v>4</v>
      </c>
      <c r="B238" s="98" t="s">
        <v>38</v>
      </c>
      <c r="C238" s="32">
        <v>155.56920572800055</v>
      </c>
    </row>
    <row r="239" spans="1:3" ht="12.75">
      <c r="A239" s="61">
        <v>5</v>
      </c>
      <c r="B239" s="98" t="s">
        <v>45</v>
      </c>
      <c r="C239" s="32">
        <v>155.4411545123998</v>
      </c>
    </row>
    <row r="240" spans="1:3" ht="12.75">
      <c r="A240" s="61">
        <v>6</v>
      </c>
      <c r="B240" s="98" t="s">
        <v>36</v>
      </c>
      <c r="C240" s="32">
        <v>142.62497078682486</v>
      </c>
    </row>
    <row r="241" spans="1:3" ht="12.75">
      <c r="A241" s="61">
        <v>7</v>
      </c>
      <c r="B241" s="98" t="s">
        <v>43</v>
      </c>
      <c r="C241" s="32">
        <v>108.81568618491222</v>
      </c>
    </row>
  </sheetData>
  <sheetProtection selectLockedCells="1" selectUnlockedCells="1"/>
  <mergeCells count="119">
    <mergeCell ref="A1:W1"/>
    <mergeCell ref="A2:W2"/>
    <mergeCell ref="A3:W3"/>
    <mergeCell ref="M5:O5"/>
    <mergeCell ref="Q5:T5"/>
    <mergeCell ref="U5:W5"/>
    <mergeCell ref="A6:F6"/>
    <mergeCell ref="G6:Q6"/>
    <mergeCell ref="S6:Y6"/>
    <mergeCell ref="A7:A8"/>
    <mergeCell ref="B7:B8"/>
    <mergeCell ref="C7:C8"/>
    <mergeCell ref="D7:D8"/>
    <mergeCell ref="E7:E8"/>
    <mergeCell ref="F7:F8"/>
    <mergeCell ref="G7:K7"/>
    <mergeCell ref="M7:Q7"/>
    <mergeCell ref="S7:S8"/>
    <mergeCell ref="T7:T8"/>
    <mergeCell ref="U7:U8"/>
    <mergeCell ref="V7:V8"/>
    <mergeCell ref="W7:W8"/>
    <mergeCell ref="X7:X8"/>
    <mergeCell ref="Y7:Y8"/>
    <mergeCell ref="A9:Y9"/>
    <mergeCell ref="A11:Y11"/>
    <mergeCell ref="A13:Y13"/>
    <mergeCell ref="A16:Y16"/>
    <mergeCell ref="A19:Y19"/>
    <mergeCell ref="A21:Y21"/>
    <mergeCell ref="A24:Y24"/>
    <mergeCell ref="A26:Y26"/>
    <mergeCell ref="A30:Y30"/>
    <mergeCell ref="A32:Y32"/>
    <mergeCell ref="F36:H36"/>
    <mergeCell ref="P36:S36"/>
    <mergeCell ref="F37:H37"/>
    <mergeCell ref="P37:S37"/>
    <mergeCell ref="M41:O41"/>
    <mergeCell ref="Q41:T41"/>
    <mergeCell ref="U41:W41"/>
    <mergeCell ref="A42:F42"/>
    <mergeCell ref="G42:Q42"/>
    <mergeCell ref="S42:Y42"/>
    <mergeCell ref="A43:A44"/>
    <mergeCell ref="B43:B44"/>
    <mergeCell ref="C43:C44"/>
    <mergeCell ref="D43:D44"/>
    <mergeCell ref="E43:E44"/>
    <mergeCell ref="F43:F44"/>
    <mergeCell ref="G43:K43"/>
    <mergeCell ref="M43:Q43"/>
    <mergeCell ref="S43:S44"/>
    <mergeCell ref="T43:T44"/>
    <mergeCell ref="U43:U44"/>
    <mergeCell ref="V43:V44"/>
    <mergeCell ref="W43:W44"/>
    <mergeCell ref="X43:X44"/>
    <mergeCell ref="Y43:Y44"/>
    <mergeCell ref="A45:Y45"/>
    <mergeCell ref="A47:Y47"/>
    <mergeCell ref="A49:Y49"/>
    <mergeCell ref="A53:Y53"/>
    <mergeCell ref="A57:Y57"/>
    <mergeCell ref="P61:S61"/>
    <mergeCell ref="G62:J62"/>
    <mergeCell ref="G63:J63"/>
    <mergeCell ref="M68:O68"/>
    <mergeCell ref="Q68:T68"/>
    <mergeCell ref="U68:W68"/>
    <mergeCell ref="A69:F69"/>
    <mergeCell ref="G69:Q69"/>
    <mergeCell ref="S69:Y69"/>
    <mergeCell ref="A70:A71"/>
    <mergeCell ref="B70:B71"/>
    <mergeCell ref="C70:C71"/>
    <mergeCell ref="D70:D71"/>
    <mergeCell ref="E70:E71"/>
    <mergeCell ref="F70:F71"/>
    <mergeCell ref="G70:K70"/>
    <mergeCell ref="M70:Q70"/>
    <mergeCell ref="S70:S71"/>
    <mergeCell ref="T70:T71"/>
    <mergeCell ref="U70:U71"/>
    <mergeCell ref="V70:V71"/>
    <mergeCell ref="W70:W71"/>
    <mergeCell ref="X70:X71"/>
    <mergeCell ref="Y70:Y71"/>
    <mergeCell ref="A72:Y72"/>
    <mergeCell ref="A82:Y82"/>
    <mergeCell ref="P93:S93"/>
    <mergeCell ref="G94:J94"/>
    <mergeCell ref="G95:J95"/>
    <mergeCell ref="M98:O98"/>
    <mergeCell ref="Q98:T98"/>
    <mergeCell ref="U98:W98"/>
    <mergeCell ref="A99:F99"/>
    <mergeCell ref="G99:Q99"/>
    <mergeCell ref="S99:Y99"/>
    <mergeCell ref="A100:A101"/>
    <mergeCell ref="B100:B101"/>
    <mergeCell ref="C100:C101"/>
    <mergeCell ref="D100:D101"/>
    <mergeCell ref="E100:E101"/>
    <mergeCell ref="F100:F101"/>
    <mergeCell ref="G100:K100"/>
    <mergeCell ref="M100:Q100"/>
    <mergeCell ref="S100:S101"/>
    <mergeCell ref="T100:T101"/>
    <mergeCell ref="U100:U101"/>
    <mergeCell ref="V100:V101"/>
    <mergeCell ref="W100:W101"/>
    <mergeCell ref="X100:X101"/>
    <mergeCell ref="Y100:Y101"/>
    <mergeCell ref="A102:Y102"/>
    <mergeCell ref="A111:Y111"/>
    <mergeCell ref="A117:Y117"/>
    <mergeCell ref="A121:Y121"/>
    <mergeCell ref="P127:S127"/>
  </mergeCells>
  <conditionalFormatting sqref="G10 G31 I31 K31 M31 O31 Q31 G126 I126 K126 M126 O126 Q126 G73:G81 I73:I81 K73:K81 M73:M81 O73:O81 Q73:Q81 Q92 O92 M92 K92 I92 G92 Q83:Q90 O83:O90 M83:M90 K83:K90 I83:I90 G83:G90">
    <cfRule type="expression" priority="1" dxfId="0" stopIfTrue="1">
      <formula>H10="x"</formula>
    </cfRule>
  </conditionalFormatting>
  <conditionalFormatting sqref="G10 G31 I31 K31 M31 O31 Q31 G126 I126 K126 M126 O126 Q126 G73:G81 I73:I81 K73:K81 M73:M81 O73:O81 Q73:Q81 Q92 O92 M92 K92 I92 G92 Q83:Q90 O83:O90 M83:M90 K83:K90 I83:I90 G83:G90">
    <cfRule type="expression" priority="2" dxfId="1" stopIfTrue="1">
      <formula>H10="o"</formula>
    </cfRule>
    <cfRule type="expression" priority="3" dxfId="2" stopIfTrue="1">
      <formula>H10="r"</formula>
    </cfRule>
  </conditionalFormatting>
  <conditionalFormatting sqref="I10">
    <cfRule type="expression" priority="4" dxfId="0" stopIfTrue="1">
      <formula>J10="x"</formula>
    </cfRule>
  </conditionalFormatting>
  <conditionalFormatting sqref="I10">
    <cfRule type="expression" priority="5" dxfId="1" stopIfTrue="1">
      <formula>J10="o"</formula>
    </cfRule>
    <cfRule type="expression" priority="6" dxfId="2" stopIfTrue="1">
      <formula>J10="r"</formula>
    </cfRule>
  </conditionalFormatting>
  <conditionalFormatting sqref="K10">
    <cfRule type="expression" priority="7" dxfId="0" stopIfTrue="1">
      <formula>L10="x"</formula>
    </cfRule>
  </conditionalFormatting>
  <conditionalFormatting sqref="K10">
    <cfRule type="expression" priority="8" dxfId="1" stopIfTrue="1">
      <formula>L10="o"</formula>
    </cfRule>
    <cfRule type="expression" priority="9" dxfId="2" stopIfTrue="1">
      <formula>L10="r"</formula>
    </cfRule>
  </conditionalFormatting>
  <conditionalFormatting sqref="M10">
    <cfRule type="expression" priority="10" dxfId="0" stopIfTrue="1">
      <formula>N10="x"</formula>
    </cfRule>
  </conditionalFormatting>
  <conditionalFormatting sqref="M10">
    <cfRule type="expression" priority="11" dxfId="1" stopIfTrue="1">
      <formula>N10="o"</formula>
    </cfRule>
    <cfRule type="expression" priority="12" dxfId="2" stopIfTrue="1">
      <formula>N10="r"</formula>
    </cfRule>
  </conditionalFormatting>
  <conditionalFormatting sqref="O10">
    <cfRule type="expression" priority="13" dxfId="0" stopIfTrue="1">
      <formula>P10="x"</formula>
    </cfRule>
  </conditionalFormatting>
  <conditionalFormatting sqref="O10">
    <cfRule type="expression" priority="14" dxfId="1" stopIfTrue="1">
      <formula>P10="o"</formula>
    </cfRule>
    <cfRule type="expression" priority="15" dxfId="2" stopIfTrue="1">
      <formula>P10="r"</formula>
    </cfRule>
  </conditionalFormatting>
  <conditionalFormatting sqref="Q10">
    <cfRule type="expression" priority="16" dxfId="0" stopIfTrue="1">
      <formula>R10="x"</formula>
    </cfRule>
  </conditionalFormatting>
  <conditionalFormatting sqref="Q10">
    <cfRule type="expression" priority="17" dxfId="1" stopIfTrue="1">
      <formula>R10="o"</formula>
    </cfRule>
    <cfRule type="expression" priority="18" dxfId="2" stopIfTrue="1">
      <formula>R10="r"</formula>
    </cfRule>
  </conditionalFormatting>
  <conditionalFormatting sqref="G12 G14">
    <cfRule type="expression" priority="19" dxfId="0" stopIfTrue="1">
      <formula>H12="x"</formula>
    </cfRule>
  </conditionalFormatting>
  <conditionalFormatting sqref="G12 G14">
    <cfRule type="expression" priority="20" dxfId="1" stopIfTrue="1">
      <formula>H12="o"</formula>
    </cfRule>
    <cfRule type="expression" priority="21" dxfId="2" stopIfTrue="1">
      <formula>H12="r"</formula>
    </cfRule>
  </conditionalFormatting>
  <conditionalFormatting sqref="G15">
    <cfRule type="expression" priority="22" dxfId="0" stopIfTrue="1">
      <formula>H15="x"</formula>
    </cfRule>
  </conditionalFormatting>
  <conditionalFormatting sqref="G15">
    <cfRule type="expression" priority="23" dxfId="1" stopIfTrue="1">
      <formula>H15="o"</formula>
    </cfRule>
    <cfRule type="expression" priority="24" dxfId="2" stopIfTrue="1">
      <formula>H15="r"</formula>
    </cfRule>
  </conditionalFormatting>
  <conditionalFormatting sqref="G17">
    <cfRule type="expression" priority="25" dxfId="0" stopIfTrue="1">
      <formula>H17="x"</formula>
    </cfRule>
  </conditionalFormatting>
  <conditionalFormatting sqref="G17">
    <cfRule type="expression" priority="26" dxfId="1" stopIfTrue="1">
      <formula>H17="o"</formula>
    </cfRule>
    <cfRule type="expression" priority="27" dxfId="2" stopIfTrue="1">
      <formula>H17="r"</formula>
    </cfRule>
  </conditionalFormatting>
  <conditionalFormatting sqref="G18 G25 G22:G23 G20">
    <cfRule type="expression" priority="28" dxfId="0" stopIfTrue="1">
      <formula>H18="x"</formula>
    </cfRule>
  </conditionalFormatting>
  <conditionalFormatting sqref="G18 G25 G22:G23 G20">
    <cfRule type="expression" priority="29" dxfId="1" stopIfTrue="1">
      <formula>H18="o"</formula>
    </cfRule>
    <cfRule type="expression" priority="30" dxfId="2" stopIfTrue="1">
      <formula>H18="r"</formula>
    </cfRule>
  </conditionalFormatting>
  <conditionalFormatting sqref="G27">
    <cfRule type="expression" priority="31" dxfId="0" stopIfTrue="1">
      <formula>H27="x"</formula>
    </cfRule>
  </conditionalFormatting>
  <conditionalFormatting sqref="G27">
    <cfRule type="expression" priority="32" dxfId="1" stopIfTrue="1">
      <formula>H27="o"</formula>
    </cfRule>
    <cfRule type="expression" priority="33" dxfId="2" stopIfTrue="1">
      <formula>H27="r"</formula>
    </cfRule>
  </conditionalFormatting>
  <conditionalFormatting sqref="I12 I14">
    <cfRule type="expression" priority="34" dxfId="0" stopIfTrue="1">
      <formula>J12="x"</formula>
    </cfRule>
  </conditionalFormatting>
  <conditionalFormatting sqref="I12 I14">
    <cfRule type="expression" priority="35" dxfId="1" stopIfTrue="1">
      <formula>J12="o"</formula>
    </cfRule>
    <cfRule type="expression" priority="36" dxfId="2" stopIfTrue="1">
      <formula>J12="r"</formula>
    </cfRule>
  </conditionalFormatting>
  <conditionalFormatting sqref="I15">
    <cfRule type="expression" priority="37" dxfId="0" stopIfTrue="1">
      <formula>J15="x"</formula>
    </cfRule>
  </conditionalFormatting>
  <conditionalFormatting sqref="I15">
    <cfRule type="expression" priority="38" dxfId="1" stopIfTrue="1">
      <formula>J15="o"</formula>
    </cfRule>
    <cfRule type="expression" priority="39" dxfId="2" stopIfTrue="1">
      <formula>J15="r"</formula>
    </cfRule>
  </conditionalFormatting>
  <conditionalFormatting sqref="I17">
    <cfRule type="expression" priority="40" dxfId="0" stopIfTrue="1">
      <formula>J17="x"</formula>
    </cfRule>
  </conditionalFormatting>
  <conditionalFormatting sqref="I17">
    <cfRule type="expression" priority="41" dxfId="1" stopIfTrue="1">
      <formula>J17="o"</formula>
    </cfRule>
    <cfRule type="expression" priority="42" dxfId="2" stopIfTrue="1">
      <formula>J17="r"</formula>
    </cfRule>
  </conditionalFormatting>
  <conditionalFormatting sqref="I18 I25 I22:I23 I20">
    <cfRule type="expression" priority="43" dxfId="0" stopIfTrue="1">
      <formula>J18="x"</formula>
    </cfRule>
  </conditionalFormatting>
  <conditionalFormatting sqref="I18 I25 I22:I23 I20">
    <cfRule type="expression" priority="44" dxfId="1" stopIfTrue="1">
      <formula>J18="o"</formula>
    </cfRule>
    <cfRule type="expression" priority="45" dxfId="2" stopIfTrue="1">
      <formula>J18="r"</formula>
    </cfRule>
  </conditionalFormatting>
  <conditionalFormatting sqref="I27">
    <cfRule type="expression" priority="46" dxfId="0" stopIfTrue="1">
      <formula>J27="x"</formula>
    </cfRule>
  </conditionalFormatting>
  <conditionalFormatting sqref="I27">
    <cfRule type="expression" priority="47" dxfId="1" stopIfTrue="1">
      <formula>J27="o"</formula>
    </cfRule>
    <cfRule type="expression" priority="48" dxfId="2" stopIfTrue="1">
      <formula>J27="r"</formula>
    </cfRule>
  </conditionalFormatting>
  <conditionalFormatting sqref="K12 K14">
    <cfRule type="expression" priority="49" dxfId="0" stopIfTrue="1">
      <formula>L12="x"</formula>
    </cfRule>
  </conditionalFormatting>
  <conditionalFormatting sqref="K12 K14">
    <cfRule type="expression" priority="50" dxfId="1" stopIfTrue="1">
      <formula>L12="o"</formula>
    </cfRule>
    <cfRule type="expression" priority="51" dxfId="2" stopIfTrue="1">
      <formula>L12="r"</formula>
    </cfRule>
  </conditionalFormatting>
  <conditionalFormatting sqref="K15">
    <cfRule type="expression" priority="52" dxfId="0" stopIfTrue="1">
      <formula>L15="x"</formula>
    </cfRule>
  </conditionalFormatting>
  <conditionalFormatting sqref="K15">
    <cfRule type="expression" priority="53" dxfId="1" stopIfTrue="1">
      <formula>L15="o"</formula>
    </cfRule>
    <cfRule type="expression" priority="54" dxfId="2" stopIfTrue="1">
      <formula>L15="r"</formula>
    </cfRule>
  </conditionalFormatting>
  <conditionalFormatting sqref="K17">
    <cfRule type="expression" priority="55" dxfId="0" stopIfTrue="1">
      <formula>L17="x"</formula>
    </cfRule>
  </conditionalFormatting>
  <conditionalFormatting sqref="K17">
    <cfRule type="expression" priority="56" dxfId="1" stopIfTrue="1">
      <formula>L17="o"</formula>
    </cfRule>
    <cfRule type="expression" priority="57" dxfId="2" stopIfTrue="1">
      <formula>L17="r"</formula>
    </cfRule>
  </conditionalFormatting>
  <conditionalFormatting sqref="K18 K25 K22:K23 K20">
    <cfRule type="expression" priority="58" dxfId="0" stopIfTrue="1">
      <formula>L18="x"</formula>
    </cfRule>
  </conditionalFormatting>
  <conditionalFormatting sqref="K18 K25 K22:K23 K20">
    <cfRule type="expression" priority="59" dxfId="1" stopIfTrue="1">
      <formula>L18="o"</formula>
    </cfRule>
    <cfRule type="expression" priority="60" dxfId="2" stopIfTrue="1">
      <formula>L18="r"</formula>
    </cfRule>
  </conditionalFormatting>
  <conditionalFormatting sqref="K27">
    <cfRule type="expression" priority="61" dxfId="0" stopIfTrue="1">
      <formula>L27="x"</formula>
    </cfRule>
  </conditionalFormatting>
  <conditionalFormatting sqref="K27">
    <cfRule type="expression" priority="62" dxfId="1" stopIfTrue="1">
      <formula>L27="o"</formula>
    </cfRule>
    <cfRule type="expression" priority="63" dxfId="2" stopIfTrue="1">
      <formula>L27="r"</formula>
    </cfRule>
  </conditionalFormatting>
  <conditionalFormatting sqref="M12 M14">
    <cfRule type="expression" priority="64" dxfId="0" stopIfTrue="1">
      <formula>N12="x"</formula>
    </cfRule>
  </conditionalFormatting>
  <conditionalFormatting sqref="M12 M14">
    <cfRule type="expression" priority="65" dxfId="1" stopIfTrue="1">
      <formula>N12="o"</formula>
    </cfRule>
    <cfRule type="expression" priority="66" dxfId="2" stopIfTrue="1">
      <formula>N12="r"</formula>
    </cfRule>
  </conditionalFormatting>
  <conditionalFormatting sqref="M15">
    <cfRule type="expression" priority="67" dxfId="0" stopIfTrue="1">
      <formula>N15="x"</formula>
    </cfRule>
  </conditionalFormatting>
  <conditionalFormatting sqref="M15">
    <cfRule type="expression" priority="68" dxfId="1" stopIfTrue="1">
      <formula>N15="o"</formula>
    </cfRule>
    <cfRule type="expression" priority="69" dxfId="2" stopIfTrue="1">
      <formula>N15="r"</formula>
    </cfRule>
  </conditionalFormatting>
  <conditionalFormatting sqref="M17">
    <cfRule type="expression" priority="70" dxfId="0" stopIfTrue="1">
      <formula>N17="x"</formula>
    </cfRule>
  </conditionalFormatting>
  <conditionalFormatting sqref="M17">
    <cfRule type="expression" priority="71" dxfId="1" stopIfTrue="1">
      <formula>N17="o"</formula>
    </cfRule>
    <cfRule type="expression" priority="72" dxfId="2" stopIfTrue="1">
      <formula>N17="r"</formula>
    </cfRule>
  </conditionalFormatting>
  <conditionalFormatting sqref="M18 M25 M22:M23 M20">
    <cfRule type="expression" priority="73" dxfId="0" stopIfTrue="1">
      <formula>N18="x"</formula>
    </cfRule>
  </conditionalFormatting>
  <conditionalFormatting sqref="M18 M25 M22:M23 M20">
    <cfRule type="expression" priority="74" dxfId="1" stopIfTrue="1">
      <formula>N18="o"</formula>
    </cfRule>
    <cfRule type="expression" priority="75" dxfId="2" stopIfTrue="1">
      <formula>N18="r"</formula>
    </cfRule>
  </conditionalFormatting>
  <conditionalFormatting sqref="M27">
    <cfRule type="expression" priority="76" dxfId="0" stopIfTrue="1">
      <formula>N27="x"</formula>
    </cfRule>
  </conditionalFormatting>
  <conditionalFormatting sqref="M27">
    <cfRule type="expression" priority="77" dxfId="1" stopIfTrue="1">
      <formula>N27="o"</formula>
    </cfRule>
    <cfRule type="expression" priority="78" dxfId="2" stopIfTrue="1">
      <formula>N27="r"</formula>
    </cfRule>
  </conditionalFormatting>
  <conditionalFormatting sqref="O12 O14">
    <cfRule type="expression" priority="79" dxfId="0" stopIfTrue="1">
      <formula>P12="x"</formula>
    </cfRule>
  </conditionalFormatting>
  <conditionalFormatting sqref="O12 O14">
    <cfRule type="expression" priority="80" dxfId="1" stopIfTrue="1">
      <formula>P12="o"</formula>
    </cfRule>
    <cfRule type="expression" priority="81" dxfId="2" stopIfTrue="1">
      <formula>P12="r"</formula>
    </cfRule>
  </conditionalFormatting>
  <conditionalFormatting sqref="O15">
    <cfRule type="expression" priority="82" dxfId="0" stopIfTrue="1">
      <formula>P15="x"</formula>
    </cfRule>
  </conditionalFormatting>
  <conditionalFormatting sqref="O15">
    <cfRule type="expression" priority="83" dxfId="1" stopIfTrue="1">
      <formula>P15="o"</formula>
    </cfRule>
    <cfRule type="expression" priority="84" dxfId="2" stopIfTrue="1">
      <formula>P15="r"</formula>
    </cfRule>
  </conditionalFormatting>
  <conditionalFormatting sqref="O17">
    <cfRule type="expression" priority="85" dxfId="0" stopIfTrue="1">
      <formula>P17="x"</formula>
    </cfRule>
  </conditionalFormatting>
  <conditionalFormatting sqref="O17">
    <cfRule type="expression" priority="86" dxfId="1" stopIfTrue="1">
      <formula>P17="o"</formula>
    </cfRule>
    <cfRule type="expression" priority="87" dxfId="2" stopIfTrue="1">
      <formula>P17="r"</formula>
    </cfRule>
  </conditionalFormatting>
  <conditionalFormatting sqref="O18 O25 O22:O23 O20">
    <cfRule type="expression" priority="88" dxfId="0" stopIfTrue="1">
      <formula>P18="x"</formula>
    </cfRule>
  </conditionalFormatting>
  <conditionalFormatting sqref="O18 O25 O22:O23 O20">
    <cfRule type="expression" priority="89" dxfId="1" stopIfTrue="1">
      <formula>P18="o"</formula>
    </cfRule>
    <cfRule type="expression" priority="90" dxfId="2" stopIfTrue="1">
      <formula>P18="r"</formula>
    </cfRule>
  </conditionalFormatting>
  <conditionalFormatting sqref="O27">
    <cfRule type="expression" priority="91" dxfId="0" stopIfTrue="1">
      <formula>P27="x"</formula>
    </cfRule>
  </conditionalFormatting>
  <conditionalFormatting sqref="O27">
    <cfRule type="expression" priority="92" dxfId="1" stopIfTrue="1">
      <formula>P27="o"</formula>
    </cfRule>
    <cfRule type="expression" priority="93" dxfId="2" stopIfTrue="1">
      <formula>P27="r"</formula>
    </cfRule>
  </conditionalFormatting>
  <conditionalFormatting sqref="Q12 Q14">
    <cfRule type="expression" priority="94" dxfId="0" stopIfTrue="1">
      <formula>R12="x"</formula>
    </cfRule>
  </conditionalFormatting>
  <conditionalFormatting sqref="Q12 Q14">
    <cfRule type="expression" priority="95" dxfId="1" stopIfTrue="1">
      <formula>R12="o"</formula>
    </cfRule>
    <cfRule type="expression" priority="96" dxfId="2" stopIfTrue="1">
      <formula>R12="r"</formula>
    </cfRule>
  </conditionalFormatting>
  <conditionalFormatting sqref="Q15">
    <cfRule type="expression" priority="97" dxfId="0" stopIfTrue="1">
      <formula>R15="x"</formula>
    </cfRule>
  </conditionalFormatting>
  <conditionalFormatting sqref="Q15">
    <cfRule type="expression" priority="98" dxfId="1" stopIfTrue="1">
      <formula>R15="o"</formula>
    </cfRule>
    <cfRule type="expression" priority="99" dxfId="2" stopIfTrue="1">
      <formula>R15="r"</formula>
    </cfRule>
  </conditionalFormatting>
  <conditionalFormatting sqref="Q17">
    <cfRule type="expression" priority="100" dxfId="0" stopIfTrue="1">
      <formula>R17="x"</formula>
    </cfRule>
  </conditionalFormatting>
  <conditionalFormatting sqref="Q17">
    <cfRule type="expression" priority="101" dxfId="1" stopIfTrue="1">
      <formula>R17="o"</formula>
    </cfRule>
    <cfRule type="expression" priority="102" dxfId="2" stopIfTrue="1">
      <formula>R17="r"</formula>
    </cfRule>
  </conditionalFormatting>
  <conditionalFormatting sqref="Q18 Q25 Q22:Q23 Q20">
    <cfRule type="expression" priority="103" dxfId="0" stopIfTrue="1">
      <formula>R18="x"</formula>
    </cfRule>
  </conditionalFormatting>
  <conditionalFormatting sqref="Q18 Q25 Q22:Q23 Q20">
    <cfRule type="expression" priority="104" dxfId="1" stopIfTrue="1">
      <formula>R18="o"</formula>
    </cfRule>
    <cfRule type="expression" priority="105" dxfId="2" stopIfTrue="1">
      <formula>R18="r"</formula>
    </cfRule>
  </conditionalFormatting>
  <conditionalFormatting sqref="Q27">
    <cfRule type="expression" priority="106" dxfId="0" stopIfTrue="1">
      <formula>R27="x"</formula>
    </cfRule>
  </conditionalFormatting>
  <conditionalFormatting sqref="Q27">
    <cfRule type="expression" priority="107" dxfId="1" stopIfTrue="1">
      <formula>R27="o"</formula>
    </cfRule>
    <cfRule type="expression" priority="108" dxfId="2" stopIfTrue="1">
      <formula>R27="r"</formula>
    </cfRule>
  </conditionalFormatting>
  <conditionalFormatting sqref="G46">
    <cfRule type="expression" priority="109" dxfId="0" stopIfTrue="1">
      <formula>H46="x"</formula>
    </cfRule>
  </conditionalFormatting>
  <conditionalFormatting sqref="G46">
    <cfRule type="expression" priority="110" dxfId="1" stopIfTrue="1">
      <formula>H46="o"</formula>
    </cfRule>
    <cfRule type="expression" priority="111" dxfId="2" stopIfTrue="1">
      <formula>H46="r"</formula>
    </cfRule>
  </conditionalFormatting>
  <conditionalFormatting sqref="G48">
    <cfRule type="expression" priority="112" dxfId="0" stopIfTrue="1">
      <formula>H48="x"</formula>
    </cfRule>
  </conditionalFormatting>
  <conditionalFormatting sqref="G48">
    <cfRule type="expression" priority="113" dxfId="1" stopIfTrue="1">
      <formula>H48="o"</formula>
    </cfRule>
    <cfRule type="expression" priority="114" dxfId="2" stopIfTrue="1">
      <formula>H48="r"</formula>
    </cfRule>
  </conditionalFormatting>
  <conditionalFormatting sqref="G33">
    <cfRule type="expression" priority="115" dxfId="0" stopIfTrue="1">
      <formula>H33="x"</formula>
    </cfRule>
  </conditionalFormatting>
  <conditionalFormatting sqref="G33">
    <cfRule type="expression" priority="116" dxfId="1" stopIfTrue="1">
      <formula>H33="o"</formula>
    </cfRule>
    <cfRule type="expression" priority="117" dxfId="2" stopIfTrue="1">
      <formula>H33="r"</formula>
    </cfRule>
  </conditionalFormatting>
  <conditionalFormatting sqref="G50">
    <cfRule type="expression" priority="118" dxfId="0" stopIfTrue="1">
      <formula>H50="x"</formula>
    </cfRule>
  </conditionalFormatting>
  <conditionalFormatting sqref="G50">
    <cfRule type="expression" priority="119" dxfId="1" stopIfTrue="1">
      <formula>H50="o"</formula>
    </cfRule>
    <cfRule type="expression" priority="120" dxfId="2" stopIfTrue="1">
      <formula>H50="r"</formula>
    </cfRule>
  </conditionalFormatting>
  <conditionalFormatting sqref="G51:G52">
    <cfRule type="expression" priority="121" dxfId="0" stopIfTrue="1">
      <formula>H51="x"</formula>
    </cfRule>
  </conditionalFormatting>
  <conditionalFormatting sqref="G51:G52">
    <cfRule type="expression" priority="122" dxfId="1" stopIfTrue="1">
      <formula>H51="o"</formula>
    </cfRule>
    <cfRule type="expression" priority="123" dxfId="2" stopIfTrue="1">
      <formula>H51="r"</formula>
    </cfRule>
  </conditionalFormatting>
  <conditionalFormatting sqref="I46">
    <cfRule type="expression" priority="124" dxfId="0" stopIfTrue="1">
      <formula>J46="x"</formula>
    </cfRule>
  </conditionalFormatting>
  <conditionalFormatting sqref="I46">
    <cfRule type="expression" priority="125" dxfId="1" stopIfTrue="1">
      <formula>J46="o"</formula>
    </cfRule>
    <cfRule type="expression" priority="126" dxfId="2" stopIfTrue="1">
      <formula>J46="r"</formula>
    </cfRule>
  </conditionalFormatting>
  <conditionalFormatting sqref="I48">
    <cfRule type="expression" priority="127" dxfId="0" stopIfTrue="1">
      <formula>J48="x"</formula>
    </cfRule>
  </conditionalFormatting>
  <conditionalFormatting sqref="I48">
    <cfRule type="expression" priority="128" dxfId="1" stopIfTrue="1">
      <formula>J48="o"</formula>
    </cfRule>
    <cfRule type="expression" priority="129" dxfId="2" stopIfTrue="1">
      <formula>J48="r"</formula>
    </cfRule>
  </conditionalFormatting>
  <conditionalFormatting sqref="I33">
    <cfRule type="expression" priority="130" dxfId="0" stopIfTrue="1">
      <formula>J33="x"</formula>
    </cfRule>
  </conditionalFormatting>
  <conditionalFormatting sqref="I33">
    <cfRule type="expression" priority="131" dxfId="1" stopIfTrue="1">
      <formula>J33="o"</formula>
    </cfRule>
    <cfRule type="expression" priority="132" dxfId="2" stopIfTrue="1">
      <formula>J33="r"</formula>
    </cfRule>
  </conditionalFormatting>
  <conditionalFormatting sqref="I50">
    <cfRule type="expression" priority="133" dxfId="0" stopIfTrue="1">
      <formula>J50="x"</formula>
    </cfRule>
  </conditionalFormatting>
  <conditionalFormatting sqref="I50">
    <cfRule type="expression" priority="134" dxfId="1" stopIfTrue="1">
      <formula>J50="o"</formula>
    </cfRule>
    <cfRule type="expression" priority="135" dxfId="2" stopIfTrue="1">
      <formula>J50="r"</formula>
    </cfRule>
  </conditionalFormatting>
  <conditionalFormatting sqref="I51:I52">
    <cfRule type="expression" priority="136" dxfId="0" stopIfTrue="1">
      <formula>J51="x"</formula>
    </cfRule>
  </conditionalFormatting>
  <conditionalFormatting sqref="I51:I52">
    <cfRule type="expression" priority="137" dxfId="1" stopIfTrue="1">
      <formula>J51="o"</formula>
    </cfRule>
    <cfRule type="expression" priority="138" dxfId="2" stopIfTrue="1">
      <formula>J51="r"</formula>
    </cfRule>
  </conditionalFormatting>
  <conditionalFormatting sqref="K46">
    <cfRule type="expression" priority="139" dxfId="0" stopIfTrue="1">
      <formula>L46="x"</formula>
    </cfRule>
  </conditionalFormatting>
  <conditionalFormatting sqref="K46">
    <cfRule type="expression" priority="140" dxfId="1" stopIfTrue="1">
      <formula>L46="o"</formula>
    </cfRule>
    <cfRule type="expression" priority="141" dxfId="2" stopIfTrue="1">
      <formula>L46="r"</formula>
    </cfRule>
  </conditionalFormatting>
  <conditionalFormatting sqref="K48">
    <cfRule type="expression" priority="142" dxfId="0" stopIfTrue="1">
      <formula>L48="x"</formula>
    </cfRule>
  </conditionalFormatting>
  <conditionalFormatting sqref="K48">
    <cfRule type="expression" priority="143" dxfId="1" stopIfTrue="1">
      <formula>L48="o"</formula>
    </cfRule>
    <cfRule type="expression" priority="144" dxfId="2" stopIfTrue="1">
      <formula>L48="r"</formula>
    </cfRule>
  </conditionalFormatting>
  <conditionalFormatting sqref="K33">
    <cfRule type="expression" priority="145" dxfId="0" stopIfTrue="1">
      <formula>L33="x"</formula>
    </cfRule>
  </conditionalFormatting>
  <conditionalFormatting sqref="K33">
    <cfRule type="expression" priority="146" dxfId="1" stopIfTrue="1">
      <formula>L33="o"</formula>
    </cfRule>
    <cfRule type="expression" priority="147" dxfId="2" stopIfTrue="1">
      <formula>L33="r"</formula>
    </cfRule>
  </conditionalFormatting>
  <conditionalFormatting sqref="K50">
    <cfRule type="expression" priority="148" dxfId="0" stopIfTrue="1">
      <formula>L50="x"</formula>
    </cfRule>
  </conditionalFormatting>
  <conditionalFormatting sqref="K50">
    <cfRule type="expression" priority="149" dxfId="1" stopIfTrue="1">
      <formula>L50="o"</formula>
    </cfRule>
    <cfRule type="expression" priority="150" dxfId="2" stopIfTrue="1">
      <formula>L50="r"</formula>
    </cfRule>
  </conditionalFormatting>
  <conditionalFormatting sqref="K51:K52">
    <cfRule type="expression" priority="151" dxfId="0" stopIfTrue="1">
      <formula>L51="x"</formula>
    </cfRule>
  </conditionalFormatting>
  <conditionalFormatting sqref="K51:K52">
    <cfRule type="expression" priority="152" dxfId="1" stopIfTrue="1">
      <formula>L51="o"</formula>
    </cfRule>
    <cfRule type="expression" priority="153" dxfId="2" stopIfTrue="1">
      <formula>L51="r"</formula>
    </cfRule>
  </conditionalFormatting>
  <conditionalFormatting sqref="M46">
    <cfRule type="expression" priority="154" dxfId="0" stopIfTrue="1">
      <formula>N46="x"</formula>
    </cfRule>
  </conditionalFormatting>
  <conditionalFormatting sqref="M46">
    <cfRule type="expression" priority="155" dxfId="1" stopIfTrue="1">
      <formula>N46="o"</formula>
    </cfRule>
    <cfRule type="expression" priority="156" dxfId="2" stopIfTrue="1">
      <formula>N46="r"</formula>
    </cfRule>
  </conditionalFormatting>
  <conditionalFormatting sqref="M48">
    <cfRule type="expression" priority="157" dxfId="0" stopIfTrue="1">
      <formula>N48="x"</formula>
    </cfRule>
  </conditionalFormatting>
  <conditionalFormatting sqref="M48">
    <cfRule type="expression" priority="158" dxfId="1" stopIfTrue="1">
      <formula>N48="o"</formula>
    </cfRule>
    <cfRule type="expression" priority="159" dxfId="2" stopIfTrue="1">
      <formula>N48="r"</formula>
    </cfRule>
  </conditionalFormatting>
  <conditionalFormatting sqref="M33">
    <cfRule type="expression" priority="160" dxfId="0" stopIfTrue="1">
      <formula>N33="x"</formula>
    </cfRule>
  </conditionalFormatting>
  <conditionalFormatting sqref="M33">
    <cfRule type="expression" priority="161" dxfId="1" stopIfTrue="1">
      <formula>N33="o"</formula>
    </cfRule>
    <cfRule type="expression" priority="162" dxfId="2" stopIfTrue="1">
      <formula>N33="r"</formula>
    </cfRule>
  </conditionalFormatting>
  <conditionalFormatting sqref="M50">
    <cfRule type="expression" priority="163" dxfId="0" stopIfTrue="1">
      <formula>N50="x"</formula>
    </cfRule>
  </conditionalFormatting>
  <conditionalFormatting sqref="M50">
    <cfRule type="expression" priority="164" dxfId="1" stopIfTrue="1">
      <formula>N50="o"</formula>
    </cfRule>
    <cfRule type="expression" priority="165" dxfId="2" stopIfTrue="1">
      <formula>N50="r"</formula>
    </cfRule>
  </conditionalFormatting>
  <conditionalFormatting sqref="M51:M52">
    <cfRule type="expression" priority="166" dxfId="0" stopIfTrue="1">
      <formula>N51="x"</formula>
    </cfRule>
  </conditionalFormatting>
  <conditionalFormatting sqref="M51:M52">
    <cfRule type="expression" priority="167" dxfId="1" stopIfTrue="1">
      <formula>N51="o"</formula>
    </cfRule>
    <cfRule type="expression" priority="168" dxfId="2" stopIfTrue="1">
      <formula>N51="r"</formula>
    </cfRule>
  </conditionalFormatting>
  <conditionalFormatting sqref="O46">
    <cfRule type="expression" priority="169" dxfId="0" stopIfTrue="1">
      <formula>P46="x"</formula>
    </cfRule>
  </conditionalFormatting>
  <conditionalFormatting sqref="O46">
    <cfRule type="expression" priority="170" dxfId="1" stopIfTrue="1">
      <formula>P46="o"</formula>
    </cfRule>
    <cfRule type="expression" priority="171" dxfId="2" stopIfTrue="1">
      <formula>P46="r"</formula>
    </cfRule>
  </conditionalFormatting>
  <conditionalFormatting sqref="O48">
    <cfRule type="expression" priority="172" dxfId="0" stopIfTrue="1">
      <formula>P48="x"</formula>
    </cfRule>
  </conditionalFormatting>
  <conditionalFormatting sqref="O48">
    <cfRule type="expression" priority="173" dxfId="1" stopIfTrue="1">
      <formula>P48="o"</formula>
    </cfRule>
    <cfRule type="expression" priority="174" dxfId="2" stopIfTrue="1">
      <formula>P48="r"</formula>
    </cfRule>
  </conditionalFormatting>
  <conditionalFormatting sqref="O33">
    <cfRule type="expression" priority="175" dxfId="0" stopIfTrue="1">
      <formula>P33="x"</formula>
    </cfRule>
  </conditionalFormatting>
  <conditionalFormatting sqref="O33">
    <cfRule type="expression" priority="176" dxfId="1" stopIfTrue="1">
      <formula>P33="o"</formula>
    </cfRule>
    <cfRule type="expression" priority="177" dxfId="2" stopIfTrue="1">
      <formula>P33="r"</formula>
    </cfRule>
  </conditionalFormatting>
  <conditionalFormatting sqref="O50">
    <cfRule type="expression" priority="178" dxfId="0" stopIfTrue="1">
      <formula>P50="x"</formula>
    </cfRule>
  </conditionalFormatting>
  <conditionalFormatting sqref="O50">
    <cfRule type="expression" priority="179" dxfId="1" stopIfTrue="1">
      <formula>P50="o"</formula>
    </cfRule>
    <cfRule type="expression" priority="180" dxfId="2" stopIfTrue="1">
      <formula>P50="r"</formula>
    </cfRule>
  </conditionalFormatting>
  <conditionalFormatting sqref="O51:O52">
    <cfRule type="expression" priority="181" dxfId="0" stopIfTrue="1">
      <formula>P51="x"</formula>
    </cfRule>
  </conditionalFormatting>
  <conditionalFormatting sqref="O51:O52">
    <cfRule type="expression" priority="182" dxfId="1" stopIfTrue="1">
      <formula>P51="o"</formula>
    </cfRule>
    <cfRule type="expression" priority="183" dxfId="2" stopIfTrue="1">
      <formula>P51="r"</formula>
    </cfRule>
  </conditionalFormatting>
  <conditionalFormatting sqref="Q46">
    <cfRule type="expression" priority="184" dxfId="0" stopIfTrue="1">
      <formula>R46="x"</formula>
    </cfRule>
  </conditionalFormatting>
  <conditionalFormatting sqref="Q46">
    <cfRule type="expression" priority="185" dxfId="1" stopIfTrue="1">
      <formula>R46="o"</formula>
    </cfRule>
    <cfRule type="expression" priority="186" dxfId="2" stopIfTrue="1">
      <formula>R46="r"</formula>
    </cfRule>
  </conditionalFormatting>
  <conditionalFormatting sqref="Q48">
    <cfRule type="expression" priority="187" dxfId="0" stopIfTrue="1">
      <formula>R48="x"</formula>
    </cfRule>
  </conditionalFormatting>
  <conditionalFormatting sqref="Q48">
    <cfRule type="expression" priority="188" dxfId="1" stopIfTrue="1">
      <formula>R48="o"</formula>
    </cfRule>
    <cfRule type="expression" priority="189" dxfId="2" stopIfTrue="1">
      <formula>R48="r"</formula>
    </cfRule>
  </conditionalFormatting>
  <conditionalFormatting sqref="Q33">
    <cfRule type="expression" priority="190" dxfId="0" stopIfTrue="1">
      <formula>R33="x"</formula>
    </cfRule>
  </conditionalFormatting>
  <conditionalFormatting sqref="Q33">
    <cfRule type="expression" priority="191" dxfId="1" stopIfTrue="1">
      <formula>R33="o"</formula>
    </cfRule>
    <cfRule type="expression" priority="192" dxfId="2" stopIfTrue="1">
      <formula>R33="r"</formula>
    </cfRule>
  </conditionalFormatting>
  <conditionalFormatting sqref="Q50">
    <cfRule type="expression" priority="193" dxfId="0" stopIfTrue="1">
      <formula>R50="x"</formula>
    </cfRule>
  </conditionalFormatting>
  <conditionalFormatting sqref="Q50">
    <cfRule type="expression" priority="194" dxfId="1" stopIfTrue="1">
      <formula>R50="o"</formula>
    </cfRule>
    <cfRule type="expression" priority="195" dxfId="2" stopIfTrue="1">
      <formula>R50="r"</formula>
    </cfRule>
  </conditionalFormatting>
  <conditionalFormatting sqref="Q51:Q52">
    <cfRule type="expression" priority="196" dxfId="0" stopIfTrue="1">
      <formula>R51="x"</formula>
    </cfRule>
  </conditionalFormatting>
  <conditionalFormatting sqref="Q51:Q52">
    <cfRule type="expression" priority="197" dxfId="1" stopIfTrue="1">
      <formula>R51="o"</formula>
    </cfRule>
    <cfRule type="expression" priority="198" dxfId="2" stopIfTrue="1">
      <formula>R51="r"</formula>
    </cfRule>
  </conditionalFormatting>
  <conditionalFormatting sqref="G28">
    <cfRule type="expression" priority="199" dxfId="0" stopIfTrue="1">
      <formula>H28="x"</formula>
    </cfRule>
  </conditionalFormatting>
  <conditionalFormatting sqref="G28">
    <cfRule type="expression" priority="200" dxfId="1" stopIfTrue="1">
      <formula>H28="o"</formula>
    </cfRule>
    <cfRule type="expression" priority="201" dxfId="2" stopIfTrue="1">
      <formula>H28="r"</formula>
    </cfRule>
  </conditionalFormatting>
  <conditionalFormatting sqref="G29">
    <cfRule type="expression" priority="202" dxfId="0" stopIfTrue="1">
      <formula>H29="x"</formula>
    </cfRule>
  </conditionalFormatting>
  <conditionalFormatting sqref="G29">
    <cfRule type="expression" priority="203" dxfId="1" stopIfTrue="1">
      <formula>H29="o"</formula>
    </cfRule>
    <cfRule type="expression" priority="204" dxfId="2" stopIfTrue="1">
      <formula>H29="r"</formula>
    </cfRule>
  </conditionalFormatting>
  <conditionalFormatting sqref="I28">
    <cfRule type="expression" priority="205" dxfId="0" stopIfTrue="1">
      <formula>J28="x"</formula>
    </cfRule>
  </conditionalFormatting>
  <conditionalFormatting sqref="I28">
    <cfRule type="expression" priority="206" dxfId="1" stopIfTrue="1">
      <formula>J28="o"</formula>
    </cfRule>
    <cfRule type="expression" priority="207" dxfId="2" stopIfTrue="1">
      <formula>J28="r"</formula>
    </cfRule>
  </conditionalFormatting>
  <conditionalFormatting sqref="I29">
    <cfRule type="expression" priority="208" dxfId="0" stopIfTrue="1">
      <formula>J29="x"</formula>
    </cfRule>
  </conditionalFormatting>
  <conditionalFormatting sqref="I29">
    <cfRule type="expression" priority="209" dxfId="1" stopIfTrue="1">
      <formula>J29="o"</formula>
    </cfRule>
    <cfRule type="expression" priority="210" dxfId="2" stopIfTrue="1">
      <formula>J29="r"</formula>
    </cfRule>
  </conditionalFormatting>
  <conditionalFormatting sqref="K28">
    <cfRule type="expression" priority="211" dxfId="0" stopIfTrue="1">
      <formula>L28="x"</formula>
    </cfRule>
  </conditionalFormatting>
  <conditionalFormatting sqref="K28">
    <cfRule type="expression" priority="212" dxfId="1" stopIfTrue="1">
      <formula>L28="o"</formula>
    </cfRule>
    <cfRule type="expression" priority="213" dxfId="2" stopIfTrue="1">
      <formula>L28="r"</formula>
    </cfRule>
  </conditionalFormatting>
  <conditionalFormatting sqref="K29">
    <cfRule type="expression" priority="214" dxfId="0" stopIfTrue="1">
      <formula>L29="x"</formula>
    </cfRule>
  </conditionalFormatting>
  <conditionalFormatting sqref="K29">
    <cfRule type="expression" priority="215" dxfId="1" stopIfTrue="1">
      <formula>L29="o"</formula>
    </cfRule>
    <cfRule type="expression" priority="216" dxfId="2" stopIfTrue="1">
      <formula>L29="r"</formula>
    </cfRule>
  </conditionalFormatting>
  <conditionalFormatting sqref="M28">
    <cfRule type="expression" priority="217" dxfId="0" stopIfTrue="1">
      <formula>N28="x"</formula>
    </cfRule>
  </conditionalFormatting>
  <conditionalFormatting sqref="M28">
    <cfRule type="expression" priority="218" dxfId="1" stopIfTrue="1">
      <formula>N28="o"</formula>
    </cfRule>
    <cfRule type="expression" priority="219" dxfId="2" stopIfTrue="1">
      <formula>N28="r"</formula>
    </cfRule>
  </conditionalFormatting>
  <conditionalFormatting sqref="M29">
    <cfRule type="expression" priority="220" dxfId="0" stopIfTrue="1">
      <formula>N29="x"</formula>
    </cfRule>
  </conditionalFormatting>
  <conditionalFormatting sqref="M29">
    <cfRule type="expression" priority="221" dxfId="1" stopIfTrue="1">
      <formula>N29="o"</formula>
    </cfRule>
    <cfRule type="expression" priority="222" dxfId="2" stopIfTrue="1">
      <formula>N29="r"</formula>
    </cfRule>
  </conditionalFormatting>
  <conditionalFormatting sqref="O28">
    <cfRule type="expression" priority="223" dxfId="0" stopIfTrue="1">
      <formula>P28="x"</formula>
    </cfRule>
  </conditionalFormatting>
  <conditionalFormatting sqref="O28">
    <cfRule type="expression" priority="224" dxfId="1" stopIfTrue="1">
      <formula>P28="o"</formula>
    </cfRule>
    <cfRule type="expression" priority="225" dxfId="2" stopIfTrue="1">
      <formula>P28="r"</formula>
    </cfRule>
  </conditionalFormatting>
  <conditionalFormatting sqref="O29">
    <cfRule type="expression" priority="226" dxfId="0" stopIfTrue="1">
      <formula>P29="x"</formula>
    </cfRule>
  </conditionalFormatting>
  <conditionalFormatting sqref="O29">
    <cfRule type="expression" priority="227" dxfId="1" stopIfTrue="1">
      <formula>P29="o"</formula>
    </cfRule>
    <cfRule type="expression" priority="228" dxfId="2" stopIfTrue="1">
      <formula>P29="r"</formula>
    </cfRule>
  </conditionalFormatting>
  <conditionalFormatting sqref="Q28">
    <cfRule type="expression" priority="229" dxfId="0" stopIfTrue="1">
      <formula>R28="x"</formula>
    </cfRule>
  </conditionalFormatting>
  <conditionalFormatting sqref="Q28">
    <cfRule type="expression" priority="230" dxfId="1" stopIfTrue="1">
      <formula>R28="o"</formula>
    </cfRule>
    <cfRule type="expression" priority="231" dxfId="2" stopIfTrue="1">
      <formula>R28="r"</formula>
    </cfRule>
  </conditionalFormatting>
  <conditionalFormatting sqref="Q29">
    <cfRule type="expression" priority="232" dxfId="0" stopIfTrue="1">
      <formula>R29="x"</formula>
    </cfRule>
  </conditionalFormatting>
  <conditionalFormatting sqref="Q29">
    <cfRule type="expression" priority="233" dxfId="1" stopIfTrue="1">
      <formula>R29="o"</formula>
    </cfRule>
    <cfRule type="expression" priority="234" dxfId="2" stopIfTrue="1">
      <formula>R29="r"</formula>
    </cfRule>
  </conditionalFormatting>
  <conditionalFormatting sqref="G54">
    <cfRule type="expression" priority="235" dxfId="0" stopIfTrue="1">
      <formula>H54="x"</formula>
    </cfRule>
  </conditionalFormatting>
  <conditionalFormatting sqref="G54">
    <cfRule type="expression" priority="236" dxfId="1" stopIfTrue="1">
      <formula>H54="o"</formula>
    </cfRule>
    <cfRule type="expression" priority="237" dxfId="2" stopIfTrue="1">
      <formula>H54="r"</formula>
    </cfRule>
  </conditionalFormatting>
  <conditionalFormatting sqref="G55">
    <cfRule type="expression" priority="238" dxfId="0" stopIfTrue="1">
      <formula>H55="x"</formula>
    </cfRule>
  </conditionalFormatting>
  <conditionalFormatting sqref="G55">
    <cfRule type="expression" priority="239" dxfId="1" stopIfTrue="1">
      <formula>H55="o"</formula>
    </cfRule>
    <cfRule type="expression" priority="240" dxfId="2" stopIfTrue="1">
      <formula>H55="r"</formula>
    </cfRule>
  </conditionalFormatting>
  <conditionalFormatting sqref="G56 G58:G59">
    <cfRule type="expression" priority="241" dxfId="0" stopIfTrue="1">
      <formula>H56="x"</formula>
    </cfRule>
  </conditionalFormatting>
  <conditionalFormatting sqref="G56 G58:G59">
    <cfRule type="expression" priority="242" dxfId="1" stopIfTrue="1">
      <formula>H56="o"</formula>
    </cfRule>
    <cfRule type="expression" priority="243" dxfId="2" stopIfTrue="1">
      <formula>H56="r"</formula>
    </cfRule>
  </conditionalFormatting>
  <conditionalFormatting sqref="I54">
    <cfRule type="expression" priority="244" dxfId="0" stopIfTrue="1">
      <formula>J54="x"</formula>
    </cfRule>
  </conditionalFormatting>
  <conditionalFormatting sqref="I54">
    <cfRule type="expression" priority="245" dxfId="1" stopIfTrue="1">
      <formula>J54="o"</formula>
    </cfRule>
    <cfRule type="expression" priority="246" dxfId="2" stopIfTrue="1">
      <formula>J54="r"</formula>
    </cfRule>
  </conditionalFormatting>
  <conditionalFormatting sqref="I55">
    <cfRule type="expression" priority="247" dxfId="0" stopIfTrue="1">
      <formula>J55="x"</formula>
    </cfRule>
  </conditionalFormatting>
  <conditionalFormatting sqref="I55">
    <cfRule type="expression" priority="248" dxfId="1" stopIfTrue="1">
      <formula>J55="o"</formula>
    </cfRule>
    <cfRule type="expression" priority="249" dxfId="2" stopIfTrue="1">
      <formula>J55="r"</formula>
    </cfRule>
  </conditionalFormatting>
  <conditionalFormatting sqref="I56 I58:I59">
    <cfRule type="expression" priority="250" dxfId="0" stopIfTrue="1">
      <formula>J56="x"</formula>
    </cfRule>
  </conditionalFormatting>
  <conditionalFormatting sqref="I56 I58:I59">
    <cfRule type="expression" priority="251" dxfId="1" stopIfTrue="1">
      <formula>J56="o"</formula>
    </cfRule>
    <cfRule type="expression" priority="252" dxfId="2" stopIfTrue="1">
      <formula>J56="r"</formula>
    </cfRule>
  </conditionalFormatting>
  <conditionalFormatting sqref="K54">
    <cfRule type="expression" priority="253" dxfId="0" stopIfTrue="1">
      <formula>L54="x"</formula>
    </cfRule>
  </conditionalFormatting>
  <conditionalFormatting sqref="K54">
    <cfRule type="expression" priority="254" dxfId="1" stopIfTrue="1">
      <formula>L54="o"</formula>
    </cfRule>
    <cfRule type="expression" priority="255" dxfId="2" stopIfTrue="1">
      <formula>L54="r"</formula>
    </cfRule>
  </conditionalFormatting>
  <conditionalFormatting sqref="K55">
    <cfRule type="expression" priority="256" dxfId="0" stopIfTrue="1">
      <formula>L55="x"</formula>
    </cfRule>
  </conditionalFormatting>
  <conditionalFormatting sqref="K55">
    <cfRule type="expression" priority="257" dxfId="1" stopIfTrue="1">
      <formula>L55="o"</formula>
    </cfRule>
    <cfRule type="expression" priority="258" dxfId="2" stopIfTrue="1">
      <formula>L55="r"</formula>
    </cfRule>
  </conditionalFormatting>
  <conditionalFormatting sqref="K56 K58:K59">
    <cfRule type="expression" priority="259" dxfId="0" stopIfTrue="1">
      <formula>L56="x"</formula>
    </cfRule>
  </conditionalFormatting>
  <conditionalFormatting sqref="K56 K58:K59">
    <cfRule type="expression" priority="260" dxfId="1" stopIfTrue="1">
      <formula>L56="o"</formula>
    </cfRule>
    <cfRule type="expression" priority="261" dxfId="2" stopIfTrue="1">
      <formula>L56="r"</formula>
    </cfRule>
  </conditionalFormatting>
  <conditionalFormatting sqref="M54">
    <cfRule type="expression" priority="262" dxfId="0" stopIfTrue="1">
      <formula>N54="x"</formula>
    </cfRule>
  </conditionalFormatting>
  <conditionalFormatting sqref="M54">
    <cfRule type="expression" priority="263" dxfId="1" stopIfTrue="1">
      <formula>N54="o"</formula>
    </cfRule>
    <cfRule type="expression" priority="264" dxfId="2" stopIfTrue="1">
      <formula>N54="r"</formula>
    </cfRule>
  </conditionalFormatting>
  <conditionalFormatting sqref="M55">
    <cfRule type="expression" priority="265" dxfId="0" stopIfTrue="1">
      <formula>N55="x"</formula>
    </cfRule>
  </conditionalFormatting>
  <conditionalFormatting sqref="M55">
    <cfRule type="expression" priority="266" dxfId="1" stopIfTrue="1">
      <formula>N55="o"</formula>
    </cfRule>
    <cfRule type="expression" priority="267" dxfId="2" stopIfTrue="1">
      <formula>N55="r"</formula>
    </cfRule>
  </conditionalFormatting>
  <conditionalFormatting sqref="M56 M58:M59">
    <cfRule type="expression" priority="268" dxfId="0" stopIfTrue="1">
      <formula>N56="x"</formula>
    </cfRule>
  </conditionalFormatting>
  <conditionalFormatting sqref="M56 M58:M59">
    <cfRule type="expression" priority="269" dxfId="1" stopIfTrue="1">
      <formula>N56="o"</formula>
    </cfRule>
    <cfRule type="expression" priority="270" dxfId="2" stopIfTrue="1">
      <formula>N56="r"</formula>
    </cfRule>
  </conditionalFormatting>
  <conditionalFormatting sqref="O54">
    <cfRule type="expression" priority="271" dxfId="0" stopIfTrue="1">
      <formula>P54="x"</formula>
    </cfRule>
  </conditionalFormatting>
  <conditionalFormatting sqref="O54">
    <cfRule type="expression" priority="272" dxfId="1" stopIfTrue="1">
      <formula>P54="o"</formula>
    </cfRule>
    <cfRule type="expression" priority="273" dxfId="2" stopIfTrue="1">
      <formula>P54="r"</formula>
    </cfRule>
  </conditionalFormatting>
  <conditionalFormatting sqref="O55">
    <cfRule type="expression" priority="274" dxfId="0" stopIfTrue="1">
      <formula>P55="x"</formula>
    </cfRule>
  </conditionalFormatting>
  <conditionalFormatting sqref="O55">
    <cfRule type="expression" priority="275" dxfId="1" stopIfTrue="1">
      <formula>P55="o"</formula>
    </cfRule>
    <cfRule type="expression" priority="276" dxfId="2" stopIfTrue="1">
      <formula>P55="r"</formula>
    </cfRule>
  </conditionalFormatting>
  <conditionalFormatting sqref="O56 O58:O59">
    <cfRule type="expression" priority="277" dxfId="0" stopIfTrue="1">
      <formula>P56="x"</formula>
    </cfRule>
  </conditionalFormatting>
  <conditionalFormatting sqref="O56 O58:O59">
    <cfRule type="expression" priority="278" dxfId="1" stopIfTrue="1">
      <formula>P56="o"</formula>
    </cfRule>
    <cfRule type="expression" priority="279" dxfId="2" stopIfTrue="1">
      <formula>P56="r"</formula>
    </cfRule>
  </conditionalFormatting>
  <conditionalFormatting sqref="Q54">
    <cfRule type="expression" priority="280" dxfId="0" stopIfTrue="1">
      <formula>R54="x"</formula>
    </cfRule>
  </conditionalFormatting>
  <conditionalFormatting sqref="Q54">
    <cfRule type="expression" priority="281" dxfId="1" stopIfTrue="1">
      <formula>R54="o"</formula>
    </cfRule>
    <cfRule type="expression" priority="282" dxfId="2" stopIfTrue="1">
      <formula>R54="r"</formula>
    </cfRule>
  </conditionalFormatting>
  <conditionalFormatting sqref="Q55">
    <cfRule type="expression" priority="283" dxfId="0" stopIfTrue="1">
      <formula>R55="x"</formula>
    </cfRule>
  </conditionalFormatting>
  <conditionalFormatting sqref="Q55">
    <cfRule type="expression" priority="284" dxfId="1" stopIfTrue="1">
      <formula>R55="o"</formula>
    </cfRule>
    <cfRule type="expression" priority="285" dxfId="2" stopIfTrue="1">
      <formula>R55="r"</formula>
    </cfRule>
  </conditionalFormatting>
  <conditionalFormatting sqref="Q56 Q58:Q59">
    <cfRule type="expression" priority="286" dxfId="0" stopIfTrue="1">
      <formula>R56="x"</formula>
    </cfRule>
  </conditionalFormatting>
  <conditionalFormatting sqref="Q56 Q58:Q59">
    <cfRule type="expression" priority="287" dxfId="1" stopIfTrue="1">
      <formula>R56="o"</formula>
    </cfRule>
    <cfRule type="expression" priority="288" dxfId="2" stopIfTrue="1">
      <formula>R56="r"</formula>
    </cfRule>
  </conditionalFormatting>
  <conditionalFormatting sqref="G103:G110 G112:G116 G118:G120 G122:G125">
    <cfRule type="expression" priority="289" dxfId="0" stopIfTrue="1">
      <formula>H103="x"</formula>
    </cfRule>
  </conditionalFormatting>
  <conditionalFormatting sqref="G103:G110 G112:G116 G118:G120 G122:G125">
    <cfRule type="expression" priority="290" dxfId="1" stopIfTrue="1">
      <formula>H103="o"</formula>
    </cfRule>
    <cfRule type="expression" priority="291" dxfId="2" stopIfTrue="1">
      <formula>H103="r"</formula>
    </cfRule>
  </conditionalFormatting>
  <conditionalFormatting sqref="I103:I110 I112:I116 I118:I120 I122:I125">
    <cfRule type="expression" priority="292" dxfId="0" stopIfTrue="1">
      <formula>J103="x"</formula>
    </cfRule>
  </conditionalFormatting>
  <conditionalFormatting sqref="I103:I110 I112:I116 I118:I120 I122:I125">
    <cfRule type="expression" priority="293" dxfId="1" stopIfTrue="1">
      <formula>J103="o"</formula>
    </cfRule>
    <cfRule type="expression" priority="294" dxfId="2" stopIfTrue="1">
      <formula>J103="r"</formula>
    </cfRule>
  </conditionalFormatting>
  <conditionalFormatting sqref="K103:K110 K112:K116 K118:K120 K122:K125">
    <cfRule type="expression" priority="295" dxfId="0" stopIfTrue="1">
      <formula>L103="x"</formula>
    </cfRule>
  </conditionalFormatting>
  <conditionalFormatting sqref="K103:K110 K112:K116 K118:K120 K122:K125">
    <cfRule type="expression" priority="296" dxfId="1" stopIfTrue="1">
      <formula>L103="o"</formula>
    </cfRule>
    <cfRule type="expression" priority="297" dxfId="2" stopIfTrue="1">
      <formula>L103="r"</formula>
    </cfRule>
  </conditionalFormatting>
  <conditionalFormatting sqref="M103:M110 M112:M116 M118:M120 M122:M125">
    <cfRule type="expression" priority="298" dxfId="0" stopIfTrue="1">
      <formula>N103="x"</formula>
    </cfRule>
  </conditionalFormatting>
  <conditionalFormatting sqref="M103:M110 M112:M116 M118:M120 M122:M125">
    <cfRule type="expression" priority="299" dxfId="1" stopIfTrue="1">
      <formula>N103="o"</formula>
    </cfRule>
    <cfRule type="expression" priority="300" dxfId="2" stopIfTrue="1">
      <formula>N103="r"</formula>
    </cfRule>
  </conditionalFormatting>
  <conditionalFormatting sqref="O103:O110 O112:O116 O118:O120 O122:O125">
    <cfRule type="expression" priority="301" dxfId="0" stopIfTrue="1">
      <formula>P103="x"</formula>
    </cfRule>
  </conditionalFormatting>
  <conditionalFormatting sqref="O103:O110 O112:O116 O118:O120 O122:O125">
    <cfRule type="expression" priority="302" dxfId="1" stopIfTrue="1">
      <formula>P103="o"</formula>
    </cfRule>
    <cfRule type="expression" priority="303" dxfId="2" stopIfTrue="1">
      <formula>P103="r"</formula>
    </cfRule>
  </conditionalFormatting>
  <conditionalFormatting sqref="Q103:Q110 Q112:Q116 Q118:Q120 Q122:Q125">
    <cfRule type="expression" priority="304" dxfId="0" stopIfTrue="1">
      <formula>R103="x"</formula>
    </cfRule>
  </conditionalFormatting>
  <conditionalFormatting sqref="Q103:Q110 Q112:Q116 Q118:Q120 Q122:Q125">
    <cfRule type="expression" priority="305" dxfId="1" stopIfTrue="1">
      <formula>R103="o"</formula>
    </cfRule>
    <cfRule type="expression" priority="306" dxfId="2" stopIfTrue="1">
      <formula>R103="r"</formula>
    </cfRule>
  </conditionalFormatting>
  <conditionalFormatting sqref="G91">
    <cfRule type="expression" priority="307" dxfId="0" stopIfTrue="1">
      <formula>H91="x"</formula>
    </cfRule>
  </conditionalFormatting>
  <conditionalFormatting sqref="G91">
    <cfRule type="expression" priority="308" dxfId="1" stopIfTrue="1">
      <formula>H91="o"</formula>
    </cfRule>
    <cfRule type="expression" priority="309" dxfId="2" stopIfTrue="1">
      <formula>H91="r"</formula>
    </cfRule>
  </conditionalFormatting>
  <conditionalFormatting sqref="I91">
    <cfRule type="expression" priority="310" dxfId="0" stopIfTrue="1">
      <formula>J91="x"</formula>
    </cfRule>
  </conditionalFormatting>
  <conditionalFormatting sqref="I91">
    <cfRule type="expression" priority="311" dxfId="1" stopIfTrue="1">
      <formula>J91="o"</formula>
    </cfRule>
    <cfRule type="expression" priority="312" dxfId="2" stopIfTrue="1">
      <formula>J91="r"</formula>
    </cfRule>
  </conditionalFormatting>
  <conditionalFormatting sqref="K91">
    <cfRule type="expression" priority="313" dxfId="0" stopIfTrue="1">
      <formula>L91="x"</formula>
    </cfRule>
  </conditionalFormatting>
  <conditionalFormatting sqref="K91">
    <cfRule type="expression" priority="314" dxfId="1" stopIfTrue="1">
      <formula>L91="o"</formula>
    </cfRule>
    <cfRule type="expression" priority="315" dxfId="2" stopIfTrue="1">
      <formula>L91="r"</formula>
    </cfRule>
  </conditionalFormatting>
  <conditionalFormatting sqref="M91">
    <cfRule type="expression" priority="316" dxfId="0" stopIfTrue="1">
      <formula>N91="x"</formula>
    </cfRule>
  </conditionalFormatting>
  <conditionalFormatting sqref="M91">
    <cfRule type="expression" priority="317" dxfId="1" stopIfTrue="1">
      <formula>N91="o"</formula>
    </cfRule>
    <cfRule type="expression" priority="318" dxfId="2" stopIfTrue="1">
      <formula>N91="r"</formula>
    </cfRule>
  </conditionalFormatting>
  <conditionalFormatting sqref="O91">
    <cfRule type="expression" priority="319" dxfId="0" stopIfTrue="1">
      <formula>P91="x"</formula>
    </cfRule>
  </conditionalFormatting>
  <conditionalFormatting sqref="O91">
    <cfRule type="expression" priority="320" dxfId="1" stopIfTrue="1">
      <formula>P91="o"</formula>
    </cfRule>
    <cfRule type="expression" priority="321" dxfId="2" stopIfTrue="1">
      <formula>P91="r"</formula>
    </cfRule>
  </conditionalFormatting>
  <conditionalFormatting sqref="Q91">
    <cfRule type="expression" priority="322" dxfId="0" stopIfTrue="1">
      <formula>R91="x"</formula>
    </cfRule>
  </conditionalFormatting>
  <conditionalFormatting sqref="Q91">
    <cfRule type="expression" priority="323" dxfId="1" stopIfTrue="1">
      <formula>R91="o"</formula>
    </cfRule>
    <cfRule type="expression" priority="324" dxfId="2" stopIfTrue="1">
      <formula>R91="r"</formula>
    </cfRule>
  </conditionalFormatting>
  <printOptions/>
  <pageMargins left="0" right="0" top="0.39375" bottom="0.39375" header="0.5118055555555555" footer="0.5118055555555555"/>
  <pageSetup horizontalDpi="300" verticalDpi="300" orientation="landscape" paperSize="9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zoomScale="90" zoomScaleNormal="90" workbookViewId="0" topLeftCell="A1">
      <selection activeCell="C1" sqref="C1"/>
    </sheetView>
  </sheetViews>
  <sheetFormatPr defaultColWidth="9.140625" defaultRowHeight="12.75"/>
  <cols>
    <col min="1" max="2" width="11.57421875" style="0" customWidth="1"/>
    <col min="3" max="3" width="11.57421875" style="100" customWidth="1"/>
    <col min="4" max="16384" width="11.57421875" style="0" customWidth="1"/>
  </cols>
  <sheetData>
    <row r="1" spans="1:5" ht="14.25">
      <c r="A1">
        <v>35</v>
      </c>
      <c r="B1">
        <f aca="true" t="shared" si="0" ref="B1:B56">2023-A1</f>
        <v>1988</v>
      </c>
      <c r="C1" s="101">
        <v>1.072</v>
      </c>
      <c r="D1" t="s">
        <v>145</v>
      </c>
      <c r="E1" t="s">
        <v>146</v>
      </c>
    </row>
    <row r="2" spans="1:5" ht="14.25">
      <c r="A2">
        <v>36</v>
      </c>
      <c r="B2">
        <f t="shared" si="0"/>
        <v>1987</v>
      </c>
      <c r="C2" s="101">
        <v>1.083</v>
      </c>
      <c r="D2" t="s">
        <v>145</v>
      </c>
      <c r="E2" t="s">
        <v>146</v>
      </c>
    </row>
    <row r="3" spans="1:5" ht="14.25">
      <c r="A3">
        <v>37</v>
      </c>
      <c r="B3">
        <f t="shared" si="0"/>
        <v>1986</v>
      </c>
      <c r="C3" s="101">
        <v>1.096</v>
      </c>
      <c r="D3" t="s">
        <v>145</v>
      </c>
      <c r="E3" t="s">
        <v>146</v>
      </c>
    </row>
    <row r="4" spans="1:5" ht="14.25">
      <c r="A4">
        <v>38</v>
      </c>
      <c r="B4">
        <f t="shared" si="0"/>
        <v>1985</v>
      </c>
      <c r="C4" s="101">
        <v>1.109</v>
      </c>
      <c r="D4" t="s">
        <v>145</v>
      </c>
      <c r="E4" t="s">
        <v>146</v>
      </c>
    </row>
    <row r="5" spans="1:5" ht="14.25">
      <c r="A5">
        <v>39</v>
      </c>
      <c r="B5">
        <f t="shared" si="0"/>
        <v>1984</v>
      </c>
      <c r="C5" s="101">
        <v>1.1219999999999999</v>
      </c>
      <c r="D5" t="s">
        <v>145</v>
      </c>
      <c r="E5" t="s">
        <v>146</v>
      </c>
    </row>
    <row r="6" spans="1:5" ht="14.25">
      <c r="A6">
        <v>40</v>
      </c>
      <c r="B6">
        <f t="shared" si="0"/>
        <v>1983</v>
      </c>
      <c r="C6" s="101">
        <v>1.135</v>
      </c>
      <c r="D6" t="s">
        <v>147</v>
      </c>
      <c r="E6" t="s">
        <v>148</v>
      </c>
    </row>
    <row r="7" spans="1:5" ht="14.25">
      <c r="A7">
        <v>41</v>
      </c>
      <c r="B7">
        <f t="shared" si="0"/>
        <v>1982</v>
      </c>
      <c r="C7" s="101">
        <v>1.149</v>
      </c>
      <c r="D7" t="s">
        <v>147</v>
      </c>
      <c r="E7" t="s">
        <v>148</v>
      </c>
    </row>
    <row r="8" spans="1:5" ht="14.25">
      <c r="A8">
        <v>42</v>
      </c>
      <c r="B8">
        <f t="shared" si="0"/>
        <v>1981</v>
      </c>
      <c r="C8" s="101">
        <v>1.162</v>
      </c>
      <c r="D8" t="s">
        <v>147</v>
      </c>
      <c r="E8" t="s">
        <v>148</v>
      </c>
    </row>
    <row r="9" spans="1:5" ht="14.25">
      <c r="A9">
        <v>43</v>
      </c>
      <c r="B9">
        <f t="shared" si="0"/>
        <v>1980</v>
      </c>
      <c r="C9" s="101">
        <v>1.176</v>
      </c>
      <c r="D9" t="s">
        <v>147</v>
      </c>
      <c r="E9" t="s">
        <v>148</v>
      </c>
    </row>
    <row r="10" spans="1:5" ht="14.25">
      <c r="A10">
        <v>44</v>
      </c>
      <c r="B10">
        <f t="shared" si="0"/>
        <v>1979</v>
      </c>
      <c r="C10" s="101">
        <v>1.189</v>
      </c>
      <c r="D10" t="s">
        <v>147</v>
      </c>
      <c r="E10" t="s">
        <v>148</v>
      </c>
    </row>
    <row r="11" spans="1:5" ht="14.25">
      <c r="A11">
        <v>45</v>
      </c>
      <c r="B11">
        <f t="shared" si="0"/>
        <v>1978</v>
      </c>
      <c r="C11" s="101">
        <v>1.203</v>
      </c>
      <c r="D11" t="s">
        <v>149</v>
      </c>
      <c r="E11" t="s">
        <v>150</v>
      </c>
    </row>
    <row r="12" spans="1:5" ht="14.25">
      <c r="A12">
        <v>46</v>
      </c>
      <c r="B12">
        <f t="shared" si="0"/>
        <v>1977</v>
      </c>
      <c r="C12" s="101">
        <v>1.218</v>
      </c>
      <c r="D12" t="s">
        <v>149</v>
      </c>
      <c r="E12" t="s">
        <v>150</v>
      </c>
    </row>
    <row r="13" spans="1:5" ht="14.25">
      <c r="A13">
        <v>47</v>
      </c>
      <c r="B13">
        <f t="shared" si="0"/>
        <v>1976</v>
      </c>
      <c r="C13" s="101">
        <v>1.233</v>
      </c>
      <c r="D13" t="s">
        <v>149</v>
      </c>
      <c r="E13" t="s">
        <v>150</v>
      </c>
    </row>
    <row r="14" spans="1:5" ht="14.25">
      <c r="A14">
        <v>48</v>
      </c>
      <c r="B14">
        <f t="shared" si="0"/>
        <v>1975</v>
      </c>
      <c r="C14" s="101">
        <v>1.248</v>
      </c>
      <c r="D14" t="s">
        <v>149</v>
      </c>
      <c r="E14" t="s">
        <v>150</v>
      </c>
    </row>
    <row r="15" spans="1:5" ht="14.25">
      <c r="A15">
        <v>49</v>
      </c>
      <c r="B15">
        <f t="shared" si="0"/>
        <v>1974</v>
      </c>
      <c r="C15" s="101">
        <v>1.263</v>
      </c>
      <c r="D15" t="s">
        <v>149</v>
      </c>
      <c r="E15" t="s">
        <v>150</v>
      </c>
    </row>
    <row r="16" spans="1:5" ht="14.25">
      <c r="A16">
        <v>50</v>
      </c>
      <c r="B16">
        <f t="shared" si="0"/>
        <v>1973</v>
      </c>
      <c r="C16" s="101">
        <v>1.279</v>
      </c>
      <c r="D16" t="s">
        <v>151</v>
      </c>
      <c r="E16" t="s">
        <v>152</v>
      </c>
    </row>
    <row r="17" spans="1:5" ht="14.25">
      <c r="A17">
        <v>51</v>
      </c>
      <c r="B17">
        <f t="shared" si="0"/>
        <v>1972</v>
      </c>
      <c r="C17" s="101">
        <v>1.297</v>
      </c>
      <c r="D17" t="s">
        <v>151</v>
      </c>
      <c r="E17" t="s">
        <v>152</v>
      </c>
    </row>
    <row r="18" spans="1:5" ht="14.25">
      <c r="A18">
        <v>52</v>
      </c>
      <c r="B18">
        <f t="shared" si="0"/>
        <v>1971</v>
      </c>
      <c r="C18" s="101">
        <v>1.316</v>
      </c>
      <c r="D18" t="s">
        <v>151</v>
      </c>
      <c r="E18" t="s">
        <v>152</v>
      </c>
    </row>
    <row r="19" spans="1:5" ht="14.25">
      <c r="A19">
        <v>53</v>
      </c>
      <c r="B19">
        <f t="shared" si="0"/>
        <v>1970</v>
      </c>
      <c r="C19" s="101">
        <v>1.338</v>
      </c>
      <c r="D19" t="s">
        <v>151</v>
      </c>
      <c r="E19" t="s">
        <v>152</v>
      </c>
    </row>
    <row r="20" spans="1:5" ht="14.25">
      <c r="A20">
        <v>54</v>
      </c>
      <c r="B20">
        <f t="shared" si="0"/>
        <v>1969</v>
      </c>
      <c r="C20" s="101">
        <v>1.361</v>
      </c>
      <c r="D20" t="s">
        <v>151</v>
      </c>
      <c r="E20" t="s">
        <v>152</v>
      </c>
    </row>
    <row r="21" spans="1:5" ht="14.25">
      <c r="A21">
        <v>55</v>
      </c>
      <c r="B21">
        <f t="shared" si="0"/>
        <v>1968</v>
      </c>
      <c r="C21" s="101">
        <v>1.385</v>
      </c>
      <c r="D21" t="s">
        <v>153</v>
      </c>
      <c r="E21" t="s">
        <v>154</v>
      </c>
    </row>
    <row r="22" spans="1:5" ht="14.25">
      <c r="A22">
        <v>56</v>
      </c>
      <c r="B22">
        <f t="shared" si="0"/>
        <v>1967</v>
      </c>
      <c r="C22" s="101">
        <v>1.411</v>
      </c>
      <c r="D22" t="s">
        <v>153</v>
      </c>
      <c r="E22" t="s">
        <v>154</v>
      </c>
    </row>
    <row r="23" spans="1:5" ht="14.25">
      <c r="A23">
        <v>57</v>
      </c>
      <c r="B23">
        <f t="shared" si="0"/>
        <v>1966</v>
      </c>
      <c r="C23" s="101">
        <v>1.437</v>
      </c>
      <c r="D23" t="s">
        <v>153</v>
      </c>
      <c r="E23" t="s">
        <v>154</v>
      </c>
    </row>
    <row r="24" spans="1:5" ht="14.25">
      <c r="A24">
        <v>58</v>
      </c>
      <c r="B24">
        <f t="shared" si="0"/>
        <v>1965</v>
      </c>
      <c r="C24" s="101">
        <v>1.462</v>
      </c>
      <c r="D24" t="s">
        <v>153</v>
      </c>
      <c r="E24" t="s">
        <v>154</v>
      </c>
    </row>
    <row r="25" spans="1:5" ht="14.25">
      <c r="A25">
        <v>59</v>
      </c>
      <c r="B25">
        <f t="shared" si="0"/>
        <v>1964</v>
      </c>
      <c r="C25" s="101">
        <v>1.488</v>
      </c>
      <c r="D25" t="s">
        <v>153</v>
      </c>
      <c r="E25" t="s">
        <v>154</v>
      </c>
    </row>
    <row r="26" spans="1:5" ht="14.25">
      <c r="A26">
        <v>60</v>
      </c>
      <c r="B26">
        <f t="shared" si="0"/>
        <v>1963</v>
      </c>
      <c r="C26" s="101">
        <v>1.514</v>
      </c>
      <c r="D26" t="s">
        <v>155</v>
      </c>
      <c r="E26" t="s">
        <v>156</v>
      </c>
    </row>
    <row r="27" spans="1:5" ht="14.25">
      <c r="A27">
        <v>61</v>
      </c>
      <c r="B27">
        <f t="shared" si="0"/>
        <v>1962</v>
      </c>
      <c r="C27" s="101">
        <v>1.541</v>
      </c>
      <c r="D27" t="s">
        <v>155</v>
      </c>
      <c r="E27" t="s">
        <v>156</v>
      </c>
    </row>
    <row r="28" spans="1:5" ht="14.25">
      <c r="A28">
        <v>62</v>
      </c>
      <c r="B28">
        <f t="shared" si="0"/>
        <v>1961</v>
      </c>
      <c r="C28" s="101">
        <v>1.568</v>
      </c>
      <c r="D28" t="s">
        <v>155</v>
      </c>
      <c r="E28" t="s">
        <v>156</v>
      </c>
    </row>
    <row r="29" spans="1:5" ht="14.25">
      <c r="A29">
        <v>63</v>
      </c>
      <c r="B29">
        <f t="shared" si="0"/>
        <v>1960</v>
      </c>
      <c r="C29" s="101">
        <v>1.5979999999999999</v>
      </c>
      <c r="D29" t="s">
        <v>155</v>
      </c>
      <c r="E29" t="s">
        <v>156</v>
      </c>
    </row>
    <row r="30" spans="1:5" ht="14.25">
      <c r="A30">
        <v>64</v>
      </c>
      <c r="B30">
        <f t="shared" si="0"/>
        <v>1959</v>
      </c>
      <c r="C30" s="101">
        <v>1.629</v>
      </c>
      <c r="D30" t="s">
        <v>155</v>
      </c>
      <c r="E30" t="s">
        <v>156</v>
      </c>
    </row>
    <row r="31" spans="1:5" ht="14.25">
      <c r="A31">
        <v>65</v>
      </c>
      <c r="B31">
        <f t="shared" si="0"/>
        <v>1958</v>
      </c>
      <c r="C31" s="101">
        <v>1.663</v>
      </c>
      <c r="D31" t="s">
        <v>157</v>
      </c>
      <c r="E31" t="s">
        <v>158</v>
      </c>
    </row>
    <row r="32" spans="1:5" ht="14.25">
      <c r="A32">
        <v>66</v>
      </c>
      <c r="B32">
        <f t="shared" si="0"/>
        <v>1957</v>
      </c>
      <c r="C32" s="101">
        <v>1.699</v>
      </c>
      <c r="D32" t="s">
        <v>157</v>
      </c>
      <c r="E32" t="s">
        <v>158</v>
      </c>
    </row>
    <row r="33" spans="1:5" ht="14.25">
      <c r="A33">
        <v>67</v>
      </c>
      <c r="B33">
        <f t="shared" si="0"/>
        <v>1956</v>
      </c>
      <c r="C33" s="101">
        <v>1.738</v>
      </c>
      <c r="D33" t="s">
        <v>157</v>
      </c>
      <c r="E33" t="s">
        <v>158</v>
      </c>
    </row>
    <row r="34" spans="1:5" ht="14.25">
      <c r="A34">
        <v>68</v>
      </c>
      <c r="B34">
        <f t="shared" si="0"/>
        <v>1955</v>
      </c>
      <c r="C34" s="101">
        <v>1.779</v>
      </c>
      <c r="D34" t="s">
        <v>157</v>
      </c>
      <c r="E34" t="s">
        <v>158</v>
      </c>
    </row>
    <row r="35" spans="1:5" ht="14.25">
      <c r="A35">
        <v>69</v>
      </c>
      <c r="B35">
        <f t="shared" si="0"/>
        <v>1954</v>
      </c>
      <c r="C35" s="101">
        <v>1.823</v>
      </c>
      <c r="D35" t="s">
        <v>157</v>
      </c>
      <c r="E35" t="s">
        <v>158</v>
      </c>
    </row>
    <row r="36" spans="1:5" ht="14.25">
      <c r="A36">
        <v>70</v>
      </c>
      <c r="B36">
        <f t="shared" si="0"/>
        <v>1953</v>
      </c>
      <c r="C36" s="101">
        <v>1.867</v>
      </c>
      <c r="D36" t="s">
        <v>159</v>
      </c>
      <c r="E36" t="s">
        <v>160</v>
      </c>
    </row>
    <row r="37" spans="1:5" ht="14.25">
      <c r="A37">
        <v>71</v>
      </c>
      <c r="B37">
        <f t="shared" si="0"/>
        <v>1952</v>
      </c>
      <c r="C37" s="101">
        <v>1.91</v>
      </c>
      <c r="D37" t="s">
        <v>159</v>
      </c>
      <c r="E37" t="s">
        <v>160</v>
      </c>
    </row>
    <row r="38" spans="1:5" ht="14.25">
      <c r="A38">
        <v>72</v>
      </c>
      <c r="B38">
        <f t="shared" si="0"/>
        <v>1951</v>
      </c>
      <c r="C38" s="101">
        <v>1.953</v>
      </c>
      <c r="D38" t="s">
        <v>159</v>
      </c>
      <c r="E38" t="s">
        <v>160</v>
      </c>
    </row>
    <row r="39" spans="1:5" ht="14.25">
      <c r="A39">
        <v>73</v>
      </c>
      <c r="B39">
        <f t="shared" si="0"/>
        <v>1950</v>
      </c>
      <c r="C39" s="101">
        <v>2.004</v>
      </c>
      <c r="D39" t="s">
        <v>159</v>
      </c>
      <c r="E39" t="s">
        <v>160</v>
      </c>
    </row>
    <row r="40" spans="1:5" ht="14.25">
      <c r="A40">
        <v>74</v>
      </c>
      <c r="B40">
        <f t="shared" si="0"/>
        <v>1949</v>
      </c>
      <c r="C40" s="101">
        <v>2.06</v>
      </c>
      <c r="D40" t="s">
        <v>159</v>
      </c>
      <c r="E40" t="s">
        <v>160</v>
      </c>
    </row>
    <row r="41" spans="1:5" ht="14.25">
      <c r="A41">
        <v>75</v>
      </c>
      <c r="B41">
        <f t="shared" si="0"/>
        <v>1948</v>
      </c>
      <c r="C41" s="101">
        <v>2.117</v>
      </c>
      <c r="D41" t="s">
        <v>161</v>
      </c>
      <c r="E41" t="s">
        <v>162</v>
      </c>
    </row>
    <row r="42" spans="1:5" ht="14.25">
      <c r="A42">
        <v>76</v>
      </c>
      <c r="B42">
        <f t="shared" si="0"/>
        <v>1947</v>
      </c>
      <c r="C42" s="101">
        <v>2.181</v>
      </c>
      <c r="D42" t="s">
        <v>161</v>
      </c>
      <c r="E42" t="s">
        <v>162</v>
      </c>
    </row>
    <row r="43" spans="1:5" ht="14.25">
      <c r="A43">
        <v>77</v>
      </c>
      <c r="B43">
        <f t="shared" si="0"/>
        <v>1946</v>
      </c>
      <c r="C43" s="101">
        <v>2.255</v>
      </c>
      <c r="D43" t="s">
        <v>161</v>
      </c>
      <c r="E43" t="s">
        <v>162</v>
      </c>
    </row>
    <row r="44" spans="1:5" ht="14.25">
      <c r="A44">
        <v>78</v>
      </c>
      <c r="B44">
        <f t="shared" si="0"/>
        <v>1945</v>
      </c>
      <c r="C44" s="101">
        <v>2.336</v>
      </c>
      <c r="D44" t="s">
        <v>161</v>
      </c>
      <c r="E44" t="s">
        <v>162</v>
      </c>
    </row>
    <row r="45" spans="1:5" ht="14.25">
      <c r="A45">
        <v>79</v>
      </c>
      <c r="B45">
        <f t="shared" si="0"/>
        <v>1944</v>
      </c>
      <c r="C45" s="101">
        <v>2.419</v>
      </c>
      <c r="D45" t="s">
        <v>161</v>
      </c>
      <c r="E45" t="s">
        <v>162</v>
      </c>
    </row>
    <row r="46" spans="1:5" ht="14.25">
      <c r="A46">
        <v>80</v>
      </c>
      <c r="B46">
        <f t="shared" si="0"/>
        <v>1943</v>
      </c>
      <c r="C46" s="101">
        <v>2.504</v>
      </c>
      <c r="D46" t="s">
        <v>163</v>
      </c>
      <c r="E46" t="s">
        <v>164</v>
      </c>
    </row>
    <row r="47" spans="1:5" ht="14.25">
      <c r="A47">
        <v>81</v>
      </c>
      <c r="B47">
        <f t="shared" si="0"/>
        <v>1942</v>
      </c>
      <c r="C47" s="101">
        <v>2.597</v>
      </c>
      <c r="D47" t="s">
        <v>163</v>
      </c>
      <c r="E47" t="s">
        <v>164</v>
      </c>
    </row>
    <row r="48" spans="1:5" ht="14.25">
      <c r="A48">
        <v>82</v>
      </c>
      <c r="B48">
        <f t="shared" si="0"/>
        <v>1941</v>
      </c>
      <c r="C48" s="101">
        <v>2.702</v>
      </c>
      <c r="D48" t="s">
        <v>163</v>
      </c>
      <c r="E48" t="s">
        <v>164</v>
      </c>
    </row>
    <row r="49" spans="1:5" ht="14.25">
      <c r="A49">
        <v>83</v>
      </c>
      <c r="B49">
        <f t="shared" si="0"/>
        <v>1940</v>
      </c>
      <c r="C49" s="101">
        <v>2.831</v>
      </c>
      <c r="D49" t="s">
        <v>163</v>
      </c>
      <c r="E49" t="s">
        <v>164</v>
      </c>
    </row>
    <row r="50" spans="1:5" ht="14.25">
      <c r="A50">
        <v>84</v>
      </c>
      <c r="B50">
        <f t="shared" si="0"/>
        <v>1939</v>
      </c>
      <c r="C50" s="101">
        <v>2.981</v>
      </c>
      <c r="D50" t="s">
        <v>163</v>
      </c>
      <c r="E50" t="s">
        <v>164</v>
      </c>
    </row>
    <row r="51" spans="1:5" ht="14.25">
      <c r="A51">
        <v>85</v>
      </c>
      <c r="B51">
        <f t="shared" si="0"/>
        <v>1938</v>
      </c>
      <c r="C51" s="101">
        <v>3.153</v>
      </c>
      <c r="D51" t="s">
        <v>165</v>
      </c>
      <c r="E51" t="s">
        <v>166</v>
      </c>
    </row>
    <row r="52" spans="1:5" ht="14.25">
      <c r="A52">
        <v>86</v>
      </c>
      <c r="B52">
        <f t="shared" si="0"/>
        <v>1937</v>
      </c>
      <c r="C52" s="101">
        <v>3.352</v>
      </c>
      <c r="D52" t="s">
        <v>165</v>
      </c>
      <c r="E52" t="s">
        <v>166</v>
      </c>
    </row>
    <row r="53" spans="1:5" ht="14.25">
      <c r="A53">
        <v>87</v>
      </c>
      <c r="B53">
        <f t="shared" si="0"/>
        <v>1936</v>
      </c>
      <c r="C53" s="101">
        <v>3.58</v>
      </c>
      <c r="D53" t="s">
        <v>165</v>
      </c>
      <c r="E53" t="s">
        <v>166</v>
      </c>
    </row>
    <row r="54" spans="1:5" ht="14.25">
      <c r="A54">
        <v>88</v>
      </c>
      <c r="B54">
        <f t="shared" si="0"/>
        <v>1935</v>
      </c>
      <c r="C54" s="101">
        <v>3.843</v>
      </c>
      <c r="D54" t="s">
        <v>165</v>
      </c>
      <c r="E54" t="s">
        <v>166</v>
      </c>
    </row>
    <row r="55" spans="1:5" ht="14.25">
      <c r="A55">
        <v>89</v>
      </c>
      <c r="B55">
        <f t="shared" si="0"/>
        <v>1934</v>
      </c>
      <c r="C55" s="101">
        <v>4.145</v>
      </c>
      <c r="D55" t="s">
        <v>165</v>
      </c>
      <c r="E55" t="s">
        <v>166</v>
      </c>
    </row>
    <row r="56" spans="1:5" ht="14.25">
      <c r="A56">
        <v>90</v>
      </c>
      <c r="B56">
        <f t="shared" si="0"/>
        <v>1933</v>
      </c>
      <c r="C56" s="101">
        <v>4.493</v>
      </c>
      <c r="D56" t="s">
        <v>167</v>
      </c>
      <c r="E56" t="s">
        <v>168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zoomScale="90" zoomScaleNormal="90" workbookViewId="0" topLeftCell="A1">
      <selection activeCell="B2" sqref="B2"/>
    </sheetView>
  </sheetViews>
  <sheetFormatPr defaultColWidth="9.140625" defaultRowHeight="12.75"/>
  <sheetData>
    <row r="1" ht="12.75">
      <c r="A1" s="102" t="s">
        <v>169</v>
      </c>
    </row>
    <row r="2" ht="12.75">
      <c r="A2" s="1">
        <v>35</v>
      </c>
    </row>
    <row r="3" ht="12.75">
      <c r="A3" s="1">
        <v>40</v>
      </c>
    </row>
    <row r="4" ht="12.75">
      <c r="A4" s="1">
        <v>45</v>
      </c>
    </row>
    <row r="5" ht="12.75">
      <c r="A5" s="1">
        <v>49</v>
      </c>
    </row>
    <row r="6" ht="12.75">
      <c r="A6" s="1">
        <v>-55</v>
      </c>
    </row>
    <row r="7" ht="12.75">
      <c r="A7" s="1">
        <v>-59</v>
      </c>
    </row>
    <row r="8" ht="12.75">
      <c r="A8" s="1">
        <v>64</v>
      </c>
    </row>
    <row r="9" ht="12.75">
      <c r="A9" s="61">
        <v>71</v>
      </c>
    </row>
    <row r="10" ht="12.75">
      <c r="A10" s="61">
        <v>76</v>
      </c>
    </row>
    <row r="11" ht="12.75">
      <c r="A11" s="61">
        <v>81</v>
      </c>
    </row>
    <row r="12" ht="12.75">
      <c r="A12" s="61">
        <v>87</v>
      </c>
    </row>
    <row r="13" ht="12.75">
      <c r="A13" s="50" t="s">
        <v>170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</dc:creator>
  <cp:keywords/>
  <dc:description/>
  <cp:lastModifiedBy/>
  <dcterms:created xsi:type="dcterms:W3CDTF">2023-01-27T09:58:22Z</dcterms:created>
  <dcterms:modified xsi:type="dcterms:W3CDTF">2023-01-29T14:11:51Z</dcterms:modified>
  <cp:category/>
  <cp:version/>
  <cp:contentType/>
  <cp:contentStatus/>
  <cp:revision>10</cp:revision>
</cp:coreProperties>
</file>