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20 EMV" sheetId="1" r:id="rId1"/>
    <sheet name="Neulandi arvestus" sheetId="2" r:id="rId2"/>
  </sheets>
  <definedNames/>
  <calcPr fullCalcOnLoad="1"/>
</workbook>
</file>

<file path=xl/sharedStrings.xml><?xml version="1.0" encoding="utf-8"?>
<sst xmlns="http://schemas.openxmlformats.org/spreadsheetml/2006/main" count="720" uniqueCount="150">
  <si>
    <t>A.Neulandi mälestuvõistlus</t>
  </si>
  <si>
    <t>Valga spordihoone</t>
  </si>
  <si>
    <t>Kaalumine: 8.45-9.45</t>
  </si>
  <si>
    <t>9.45-11.30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</si>
  <si>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</si>
  <si>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</si>
  <si>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</si>
  <si>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</si>
  <si>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</si>
  <si>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</si>
  <si>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</si>
  <si>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</si>
  <si>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</si>
  <si>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</si>
  <si>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</si>
  <si>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</si>
  <si>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</si>
  <si>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</si>
  <si>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</si>
  <si>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</si>
  <si>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Poisid</t>
  </si>
  <si>
    <t>Raiko Reimets</t>
  </si>
  <si>
    <t>Ülo</t>
  </si>
  <si>
    <t>o</t>
  </si>
  <si>
    <t>x</t>
  </si>
  <si>
    <t>Kaspar Leighton</t>
  </si>
  <si>
    <t>Arseni Vorobjov</t>
  </si>
  <si>
    <t>EDU</t>
  </si>
  <si>
    <t>Kris Karel Jalast</t>
  </si>
  <si>
    <t>Vargamäe</t>
  </si>
  <si>
    <t>Daniel Purk</t>
  </si>
  <si>
    <t>Türukud</t>
  </si>
  <si>
    <t>Luna Viks</t>
  </si>
  <si>
    <t>Johandra Aan</t>
  </si>
  <si>
    <t>SK Jõusport</t>
  </si>
  <si>
    <t xml:space="preserve">Lisette Kask </t>
  </si>
  <si>
    <t>Olustvere</t>
  </si>
  <si>
    <t>Johanna Aan</t>
  </si>
  <si>
    <t>Carolin Jalast</t>
  </si>
  <si>
    <t>Rebeca Park</t>
  </si>
  <si>
    <t>Jolandra-Lisanna Aan</t>
  </si>
  <si>
    <t xml:space="preserve">Anna Karolina Polli </t>
  </si>
  <si>
    <t>Mäksa</t>
  </si>
  <si>
    <t>Janeli Aan</t>
  </si>
  <si>
    <t>Merti Hein</t>
  </si>
  <si>
    <t>Kohtunikud:</t>
  </si>
  <si>
    <t>Eduard Kaljapulk</t>
  </si>
  <si>
    <t>Sekretär:</t>
  </si>
  <si>
    <t>Anne Fljaum</t>
  </si>
  <si>
    <t>Nadežda Masjukova</t>
  </si>
  <si>
    <t>Aeg:</t>
  </si>
  <si>
    <t>Johanna Haljasorg</t>
  </si>
  <si>
    <t>Džan Baškirov</t>
  </si>
  <si>
    <t>Eesti meistrivõistlused U20</t>
  </si>
  <si>
    <t>Kaalumine: 9.30-10.30</t>
  </si>
  <si>
    <t>Võistlus: 11.30</t>
  </si>
  <si>
    <t>II grupp: EMV kõik tüdrukud</t>
  </si>
  <si>
    <t>Kaisa Kivirand</t>
  </si>
  <si>
    <t>I</t>
  </si>
  <si>
    <t>Marta Tõnurist</t>
  </si>
  <si>
    <t>.-</t>
  </si>
  <si>
    <t>Emma Kivirand</t>
  </si>
  <si>
    <t>II</t>
  </si>
  <si>
    <t>Alice Trei</t>
  </si>
  <si>
    <t>Sparta</t>
  </si>
  <si>
    <t>Liisbeth Rosenstein</t>
  </si>
  <si>
    <t>III</t>
  </si>
  <si>
    <t>.+87</t>
  </si>
  <si>
    <t>Emely Raud</t>
  </si>
  <si>
    <t>r</t>
  </si>
  <si>
    <t>Inger Iris Prants</t>
  </si>
  <si>
    <t>Maria Lupan</t>
  </si>
  <si>
    <t>Adelle Ader</t>
  </si>
  <si>
    <t>Emely Raud – U17 Eesti rekord kk -71kg: rebimine 61kg</t>
  </si>
  <si>
    <t>Inger Iris Prants – U15 Eesti rekord kk +81kg: rebimine 64kg</t>
  </si>
  <si>
    <t>Inger Iris Prants – U15 Eesti rekord kk +81kg: rebimine 65kg</t>
  </si>
  <si>
    <t>Emely Raud – U17 Eesti rekord kk -71kg: tõukamine 78kg</t>
  </si>
  <si>
    <t>Emely Raud – U17 Eesti rekord kk -71kg: kogusumma 139kg</t>
  </si>
  <si>
    <t>Inger Iris Prants – U15 Eesti rekord kk +81kg: tõukamine 80kg</t>
  </si>
  <si>
    <t>Emely Raud – U17 Eesti rekord kk -71kg: tõukamine 81kg</t>
  </si>
  <si>
    <t>Inger Iris Prants – U15 Eesti rekord kk +81kg: kogusumma 141kg</t>
  </si>
  <si>
    <t>Emely Raud – U17 Eesti rekord kk -71kg: kogusumma 142kg</t>
  </si>
  <si>
    <t>Inger Iris Prants – U15 Eesti rekord kk +81kg: kogusumma 145kg</t>
  </si>
  <si>
    <t>Kaalumine: 11-12</t>
  </si>
  <si>
    <t>Võistlus: 13.00</t>
  </si>
  <si>
    <t>III grupp: poisid -55 ... -81</t>
  </si>
  <si>
    <t>Mark Fljaum</t>
  </si>
  <si>
    <t>SK Jõud Junior</t>
  </si>
  <si>
    <t>Ivan Vorobjov</t>
  </si>
  <si>
    <t>Morris Ploomipuu</t>
  </si>
  <si>
    <t>SK Jõud</t>
  </si>
  <si>
    <t>Erki Jalast</t>
  </si>
  <si>
    <t>Artur Špalov</t>
  </si>
  <si>
    <t>SK Olümpionik</t>
  </si>
  <si>
    <t>Maiko Jalast</t>
  </si>
  <si>
    <t>Tom Aunapuu</t>
  </si>
  <si>
    <t>Henry Tikut</t>
  </si>
  <si>
    <t>SK Olustvere</t>
  </si>
  <si>
    <t>Reelika Põdersoo</t>
  </si>
  <si>
    <t>Mark Fljaum – U15 Eesti rekord kk -49kg: rebimine 67kg</t>
  </si>
  <si>
    <t>Mark Fljaum – U15 Eesti rekord kk -49kg: tõukamine 81kg</t>
  </si>
  <si>
    <t>Mark Fljaum – U15 Eesti rekord kk -49kg: kogusumma 148kg</t>
  </si>
  <si>
    <t>Ivan Vorobjov – U15 Eesti rekord kk -67kg: tõukamine 100kg</t>
  </si>
  <si>
    <t xml:space="preserve">Ivan Vorobjov – U15 Eesti rekord kk -67kg: kogusumma 183kg </t>
  </si>
  <si>
    <t>Kaalumine: 12.30-13.30</t>
  </si>
  <si>
    <t>Võistlus: 14.30</t>
  </si>
  <si>
    <t>IV grupp: poisid -89 ... +109</t>
  </si>
  <si>
    <t>Taavi Olesk</t>
  </si>
  <si>
    <t>Karl Jaagup Kägu</t>
  </si>
  <si>
    <t>Sander Bauman</t>
  </si>
  <si>
    <t>Dmitri Dodonov</t>
  </si>
  <si>
    <t>Ralf Grünberg</t>
  </si>
  <si>
    <t>Kait Viks</t>
  </si>
  <si>
    <t>Roomet Väli</t>
  </si>
  <si>
    <t>.+109</t>
  </si>
  <si>
    <t>Aleksei Kuzmin</t>
  </si>
  <si>
    <t>Kaalumine:14-15</t>
  </si>
  <si>
    <t>Võistlus: 16.00</t>
  </si>
  <si>
    <t>V grupp: Kõik ülejäänud poisid</t>
  </si>
  <si>
    <t>Artjom Jeršov</t>
  </si>
  <si>
    <t>Andri Vildak</t>
  </si>
  <si>
    <t>25</t>
  </si>
  <si>
    <t>29</t>
  </si>
  <si>
    <t>31</t>
  </si>
  <si>
    <t>35</t>
  </si>
  <si>
    <t>40</t>
  </si>
  <si>
    <t>42</t>
  </si>
  <si>
    <t xml:space="preserve">Gregor Adami </t>
  </si>
  <si>
    <t>Jõud Junior</t>
  </si>
  <si>
    <t>Maksim Javorski</t>
  </si>
  <si>
    <t>Mirdo Ellermaa</t>
  </si>
  <si>
    <t>Alex Purk</t>
  </si>
  <si>
    <t xml:space="preserve">Gregor Kroon </t>
  </si>
  <si>
    <t xml:space="preserve">Ken-Kendrick Lill </t>
  </si>
  <si>
    <t>Aron Belov</t>
  </si>
  <si>
    <t>Joonas Aviste</t>
  </si>
  <si>
    <t xml:space="preserve">Markus Väljari </t>
  </si>
  <si>
    <t xml:space="preserve">Timo Dudarev </t>
  </si>
  <si>
    <t>Iko-Illimar Riid</t>
  </si>
  <si>
    <t>Siim Luhaäär</t>
  </si>
  <si>
    <t>Kaisa Kivirand/Emma Kivirand</t>
  </si>
  <si>
    <t>U20 POISID</t>
  </si>
  <si>
    <t>U20 TÜDRUKUD</t>
  </si>
  <si>
    <t>MEESKOND</t>
  </si>
  <si>
    <t>Edu</t>
  </si>
  <si>
    <t>NAISKOND</t>
  </si>
  <si>
    <t>UUS SP JRK</t>
  </si>
  <si>
    <t>A.NEULANDI MÄLESTUSVÕISTLUSE ARVESTUS</t>
  </si>
  <si>
    <t>U17 POISID</t>
  </si>
  <si>
    <t>TÜDRUKUD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</si>
</sst>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0.0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4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1" xfId="0" applyFont="1" applyFill="1" applyAlignment="1">
      <alignment horizontal="center" wrapText="1"/>
    </xf>
    <xf numFmtId="166" fontId="0" fillId="0" borderId="1" xfId="0" applyNumberFormat="1" applyFont="1" applyAlignment="1">
      <alignment horizontal="center" wrapText="1"/>
    </xf>
    <xf numFmtId="164" fontId="0" fillId="0" borderId="1" xfId="0" applyFont="1" applyAlignment="1">
      <alignment horizontal="center" wrapText="1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8" fontId="4" fillId="6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4" fillId="7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10" borderId="2" xfId="0" applyFill="1" applyBorder="1" applyAlignment="1">
      <alignment horizontal="center"/>
    </xf>
    <xf numFmtId="164" fontId="0" fillId="11" borderId="2" xfId="0" applyFill="1" applyBorder="1" applyAlignment="1">
      <alignment horizontal="center"/>
    </xf>
    <xf numFmtId="164" fontId="0" fillId="12" borderId="2" xfId="0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13" borderId="2" xfId="0" applyFont="1" applyFill="1" applyBorder="1" applyAlignment="1">
      <alignment horizontal="center"/>
    </xf>
    <xf numFmtId="164" fontId="0" fillId="13" borderId="2" xfId="0" applyFill="1" applyBorder="1" applyAlignment="1">
      <alignment horizontal="center"/>
    </xf>
    <xf numFmtId="164" fontId="0" fillId="13" borderId="2" xfId="0" applyNumberFormat="1" applyFont="1" applyFill="1" applyBorder="1" applyAlignment="1">
      <alignment horizontal="center"/>
    </xf>
    <xf numFmtId="164" fontId="0" fillId="14" borderId="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11" borderId="2" xfId="0" applyNumberFormat="1" applyFont="1" applyFill="1" applyBorder="1" applyAlignment="1">
      <alignment horizontal="center"/>
    </xf>
    <xf numFmtId="164" fontId="4" fillId="15" borderId="2" xfId="0" applyFont="1" applyFill="1" applyBorder="1" applyAlignment="1">
      <alignment horizontal="center"/>
    </xf>
    <xf numFmtId="164" fontId="0" fillId="16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left"/>
    </xf>
    <xf numFmtId="164" fontId="0" fillId="0" borderId="0" xfId="0" applyFont="1" applyBorder="1" applyAlignment="1">
      <alignment/>
    </xf>
    <xf numFmtId="164" fontId="4" fillId="7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0" fillId="17" borderId="2" xfId="0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164" fontId="0" fillId="7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5" borderId="1" xfId="0" applyFont="1" applyFill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6D6D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DEE6EF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D7"/>
      <rgbColor rgb="00DEE6EF"/>
      <rgbColor rgb="00660066"/>
      <rgbColor rgb="00FF8080"/>
      <rgbColor rgb="000066CC"/>
      <rgbColor rgb="00E0C2C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BCE4E5"/>
      <rgbColor rgb="00DDE8CB"/>
      <rgbColor rgb="00FFFF99"/>
      <rgbColor rgb="0099CCFF"/>
      <rgbColor rgb="00FF99CC"/>
      <rgbColor rgb="00CC99FF"/>
      <rgbColor rgb="00FFDBB6"/>
      <rgbColor rgb="003366FF"/>
      <rgbColor rgb="0033CCCC"/>
      <rgbColor rgb="0081D41A"/>
      <rgbColor rgb="00BBE33D"/>
      <rgbColor rgb="00FF9900"/>
      <rgbColor rgb="00FF6D6D"/>
      <rgbColor rgb="00666699"/>
      <rgbColor rgb="00BF819E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tabSelected="1" zoomScale="110" zoomScaleNormal="110" workbookViewId="0" topLeftCell="A189">
      <selection activeCell="D199" sqref="D199"/>
    </sheetView>
  </sheetViews>
  <sheetFormatPr defaultColWidth="9.140625" defaultRowHeight="12.75"/>
  <cols>
    <col min="1" max="1" width="4.421875" style="1" customWidth="1"/>
    <col min="2" max="2" width="20.8515625" style="1" customWidth="1"/>
    <col min="3" max="3" width="11.00390625" style="1" customWidth="1"/>
    <col min="4" max="4" width="13.28125" style="2" customWidth="1"/>
    <col min="5" max="5" width="7.57421875" style="3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00390625" style="1" customWidth="1"/>
    <col min="22" max="22" width="7.00390625" style="4" customWidth="1"/>
    <col min="23" max="23" width="7.421875" style="1" customWidth="1"/>
    <col min="24" max="16384" width="8.7109375" style="1" customWidth="1"/>
  </cols>
  <sheetData>
    <row r="1" spans="1:23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>
      <c r="A2" s="6">
        <v>45234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4.25">
      <c r="A4" s="8"/>
      <c r="B4" s="9" t="s">
        <v>2</v>
      </c>
      <c r="D4" s="10" t="s">
        <v>3</v>
      </c>
      <c r="E4" s="11"/>
      <c r="F4" s="8"/>
      <c r="G4" s="8"/>
      <c r="H4" s="8"/>
      <c r="I4" s="8"/>
      <c r="J4" s="8"/>
      <c r="K4" s="8"/>
      <c r="L4" s="8"/>
      <c r="M4" s="7"/>
      <c r="N4" s="7"/>
      <c r="O4" s="12"/>
      <c r="P4" s="12"/>
      <c r="Q4" s="12"/>
      <c r="R4" s="12"/>
      <c r="S4" s="13"/>
      <c r="T4" s="9"/>
      <c r="U4" s="9"/>
      <c r="V4" s="14"/>
      <c r="W4" s="9"/>
    </row>
    <row r="5" spans="1:23" ht="14.25">
      <c r="A5" s="15" t="s">
        <v>4</v>
      </c>
      <c r="B5" s="15"/>
      <c r="C5" s="15"/>
      <c r="D5" s="15"/>
      <c r="E5" s="15"/>
      <c r="F5" s="15"/>
      <c r="G5" s="15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 t="s">
        <v>6</v>
      </c>
      <c r="T5" s="15"/>
      <c r="U5" s="15"/>
      <c r="V5" s="15"/>
      <c r="W5" s="15"/>
    </row>
    <row r="6" spans="1:23" ht="12.75" customHeight="1">
      <c r="A6" s="16" t="s">
        <v>7</v>
      </c>
      <c r="B6" s="16" t="s">
        <v>8</v>
      </c>
      <c r="C6" s="16" t="s">
        <v>9</v>
      </c>
      <c r="D6" s="17" t="s">
        <v>10</v>
      </c>
      <c r="E6" s="18" t="s">
        <v>11</v>
      </c>
      <c r="F6" s="19" t="s">
        <v>12</v>
      </c>
      <c r="G6" s="20" t="s">
        <v>13</v>
      </c>
      <c r="H6" s="20"/>
      <c r="I6" s="20"/>
      <c r="J6" s="20"/>
      <c r="K6" s="20"/>
      <c r="L6" s="20"/>
      <c r="M6" s="20" t="s">
        <v>14</v>
      </c>
      <c r="N6" s="20"/>
      <c r="O6" s="20"/>
      <c r="P6" s="20"/>
      <c r="Q6" s="20"/>
      <c r="R6" s="20"/>
      <c r="S6" s="20" t="s">
        <v>15</v>
      </c>
      <c r="T6" s="20" t="s">
        <v>16</v>
      </c>
      <c r="U6" s="20" t="s">
        <v>17</v>
      </c>
      <c r="V6" s="21" t="s">
        <v>18</v>
      </c>
      <c r="W6" s="22" t="s">
        <v>19</v>
      </c>
    </row>
    <row r="7" spans="1:23" ht="14.25">
      <c r="A7" s="16"/>
      <c r="B7" s="16"/>
      <c r="C7" s="16"/>
      <c r="D7" s="17"/>
      <c r="E7" s="18"/>
      <c r="F7" s="19"/>
      <c r="G7" s="20">
        <v>1</v>
      </c>
      <c r="H7" s="20"/>
      <c r="I7" s="20">
        <v>2</v>
      </c>
      <c r="J7" s="20"/>
      <c r="K7" s="20">
        <v>3</v>
      </c>
      <c r="L7" s="20"/>
      <c r="M7" s="20">
        <v>1</v>
      </c>
      <c r="N7" s="20"/>
      <c r="O7" s="20">
        <v>2</v>
      </c>
      <c r="P7" s="20"/>
      <c r="Q7" s="20">
        <v>3</v>
      </c>
      <c r="R7" s="20"/>
      <c r="S7" s="20"/>
      <c r="T7" s="20"/>
      <c r="U7" s="20"/>
      <c r="V7" s="21"/>
      <c r="W7" s="22"/>
    </row>
    <row r="8" spans="1:23" ht="14.25">
      <c r="A8" s="23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5">
      <c r="A9" s="24">
        <v>67</v>
      </c>
      <c r="B9" s="25" t="s">
        <v>21</v>
      </c>
      <c r="C9" s="26">
        <v>41646</v>
      </c>
      <c r="D9" s="27" t="s">
        <v>22</v>
      </c>
      <c r="E9" s="28">
        <v>32.9</v>
      </c>
      <c r="F9" s="29">
        <f aca="true" t="shared" si="0" ref="F9:F13">POWER(10,(0.722762521*(LOG10(E9/193.609)*LOG10(E9/193.609))))</f>
        <v>2.6805569004584253</v>
      </c>
      <c r="G9" s="24">
        <v>13</v>
      </c>
      <c r="H9" s="30" t="s">
        <v>23</v>
      </c>
      <c r="I9" s="31">
        <v>15</v>
      </c>
      <c r="J9" s="30" t="s">
        <v>23</v>
      </c>
      <c r="K9" s="24">
        <v>16</v>
      </c>
      <c r="L9" s="30" t="s">
        <v>24</v>
      </c>
      <c r="M9" s="24">
        <v>15</v>
      </c>
      <c r="N9" s="30" t="s">
        <v>23</v>
      </c>
      <c r="O9" s="24">
        <v>18</v>
      </c>
      <c r="P9" s="30" t="s">
        <v>23</v>
      </c>
      <c r="Q9" s="24">
        <v>20</v>
      </c>
      <c r="R9" s="30" t="s">
        <v>23</v>
      </c>
      <c r="S9" s="32">
        <v>15</v>
      </c>
      <c r="T9" s="32">
        <f aca="true" t="shared" si="1" ref="T9:T18">MAX(M9,O9,Q9)</f>
        <v>20</v>
      </c>
      <c r="U9" s="33">
        <f aca="true" t="shared" si="2" ref="U9:U24">S9+T9</f>
        <v>35</v>
      </c>
      <c r="V9" s="34"/>
      <c r="W9" s="35">
        <f aca="true" t="shared" si="3" ref="W9:W13">U9*F9</f>
        <v>93.81949151604489</v>
      </c>
    </row>
    <row r="10" spans="1:23" ht="15">
      <c r="A10" s="24">
        <v>65</v>
      </c>
      <c r="B10" s="25" t="s">
        <v>25</v>
      </c>
      <c r="C10" s="26">
        <v>40097</v>
      </c>
      <c r="D10" s="27" t="s">
        <v>22</v>
      </c>
      <c r="E10" s="28">
        <v>47.05</v>
      </c>
      <c r="F10" s="29">
        <f t="shared" si="0"/>
        <v>1.8741461021919703</v>
      </c>
      <c r="G10" s="24">
        <v>20</v>
      </c>
      <c r="H10" s="30" t="s">
        <v>24</v>
      </c>
      <c r="I10" s="31">
        <v>20</v>
      </c>
      <c r="J10" s="30" t="s">
        <v>23</v>
      </c>
      <c r="K10" s="24">
        <v>23</v>
      </c>
      <c r="L10" s="30" t="s">
        <v>23</v>
      </c>
      <c r="M10" s="24">
        <v>25</v>
      </c>
      <c r="N10" s="30" t="s">
        <v>23</v>
      </c>
      <c r="O10" s="24">
        <v>28</v>
      </c>
      <c r="P10" s="30" t="s">
        <v>23</v>
      </c>
      <c r="Q10" s="24">
        <v>30</v>
      </c>
      <c r="R10" s="30" t="s">
        <v>23</v>
      </c>
      <c r="S10" s="32">
        <f aca="true" t="shared" si="4" ref="S10:S16">MAX(G10,I10,K10)</f>
        <v>23</v>
      </c>
      <c r="T10" s="32">
        <f t="shared" si="1"/>
        <v>30</v>
      </c>
      <c r="U10" s="33">
        <f t="shared" si="2"/>
        <v>53</v>
      </c>
      <c r="V10" s="34"/>
      <c r="W10" s="35">
        <f t="shared" si="3"/>
        <v>99.32974341617442</v>
      </c>
    </row>
    <row r="11" spans="1:23" ht="15">
      <c r="A11" s="24">
        <v>18</v>
      </c>
      <c r="B11" s="25" t="s">
        <v>26</v>
      </c>
      <c r="C11" s="26">
        <v>41602</v>
      </c>
      <c r="D11" s="27" t="s">
        <v>27</v>
      </c>
      <c r="E11" s="28">
        <v>36.35</v>
      </c>
      <c r="F11" s="29">
        <f t="shared" si="0"/>
        <v>2.406538747013865</v>
      </c>
      <c r="G11" s="24">
        <v>20</v>
      </c>
      <c r="H11" s="30" t="s">
        <v>23</v>
      </c>
      <c r="I11" s="31">
        <v>23</v>
      </c>
      <c r="J11" s="30" t="s">
        <v>24</v>
      </c>
      <c r="K11" s="24">
        <v>23</v>
      </c>
      <c r="L11" s="30" t="s">
        <v>23</v>
      </c>
      <c r="M11" s="24">
        <v>25</v>
      </c>
      <c r="N11" s="30" t="s">
        <v>23</v>
      </c>
      <c r="O11" s="24">
        <v>28</v>
      </c>
      <c r="P11" s="30" t="s">
        <v>23</v>
      </c>
      <c r="Q11" s="24">
        <v>30</v>
      </c>
      <c r="R11" s="30" t="s">
        <v>23</v>
      </c>
      <c r="S11" s="32">
        <f t="shared" si="4"/>
        <v>23</v>
      </c>
      <c r="T11" s="32">
        <f t="shared" si="1"/>
        <v>30</v>
      </c>
      <c r="U11" s="33">
        <f t="shared" si="2"/>
        <v>53</v>
      </c>
      <c r="V11" s="34"/>
      <c r="W11" s="35">
        <f t="shared" si="3"/>
        <v>127.54655359173483</v>
      </c>
    </row>
    <row r="12" spans="1:23" ht="15">
      <c r="A12" s="24">
        <v>29</v>
      </c>
      <c r="B12" s="25" t="s">
        <v>28</v>
      </c>
      <c r="C12" s="26">
        <v>41127</v>
      </c>
      <c r="D12" s="27" t="s">
        <v>29</v>
      </c>
      <c r="E12" s="28">
        <v>46.7</v>
      </c>
      <c r="F12" s="29">
        <f t="shared" si="0"/>
        <v>1.8866479470775899</v>
      </c>
      <c r="G12" s="24">
        <v>27</v>
      </c>
      <c r="H12" s="30" t="s">
        <v>23</v>
      </c>
      <c r="I12" s="31">
        <v>29</v>
      </c>
      <c r="J12" s="30" t="s">
        <v>23</v>
      </c>
      <c r="K12" s="24">
        <v>31</v>
      </c>
      <c r="L12" s="30" t="s">
        <v>23</v>
      </c>
      <c r="M12" s="24">
        <v>35</v>
      </c>
      <c r="N12" s="30" t="s">
        <v>23</v>
      </c>
      <c r="O12" s="24">
        <v>38</v>
      </c>
      <c r="P12" s="30" t="s">
        <v>23</v>
      </c>
      <c r="Q12" s="24">
        <v>40</v>
      </c>
      <c r="R12" s="30" t="s">
        <v>23</v>
      </c>
      <c r="S12" s="32">
        <f t="shared" si="4"/>
        <v>31</v>
      </c>
      <c r="T12" s="32">
        <f t="shared" si="1"/>
        <v>40</v>
      </c>
      <c r="U12" s="33">
        <f t="shared" si="2"/>
        <v>71</v>
      </c>
      <c r="V12" s="34"/>
      <c r="W12" s="35">
        <f t="shared" si="3"/>
        <v>133.95200424250888</v>
      </c>
    </row>
    <row r="13" spans="1:23" ht="15">
      <c r="A13" s="24">
        <v>13</v>
      </c>
      <c r="B13" s="25" t="s">
        <v>30</v>
      </c>
      <c r="C13" s="26">
        <v>40442</v>
      </c>
      <c r="D13" s="27" t="s">
        <v>29</v>
      </c>
      <c r="E13" s="28">
        <v>38.3</v>
      </c>
      <c r="F13" s="29">
        <f t="shared" si="0"/>
        <v>2.2799990653282203</v>
      </c>
      <c r="G13" s="24">
        <v>40</v>
      </c>
      <c r="H13" s="30" t="s">
        <v>24</v>
      </c>
      <c r="I13" s="31">
        <v>40</v>
      </c>
      <c r="J13" s="30" t="s">
        <v>23</v>
      </c>
      <c r="K13" s="24">
        <v>42</v>
      </c>
      <c r="L13" s="30" t="s">
        <v>23</v>
      </c>
      <c r="M13" s="24">
        <v>48</v>
      </c>
      <c r="N13" s="30" t="s">
        <v>23</v>
      </c>
      <c r="O13" s="24">
        <v>51</v>
      </c>
      <c r="P13" s="30" t="s">
        <v>24</v>
      </c>
      <c r="Q13" s="24">
        <v>51</v>
      </c>
      <c r="R13" s="30" t="s">
        <v>23</v>
      </c>
      <c r="S13" s="32">
        <f t="shared" si="4"/>
        <v>42</v>
      </c>
      <c r="T13" s="32">
        <f t="shared" si="1"/>
        <v>51</v>
      </c>
      <c r="U13" s="33">
        <f t="shared" si="2"/>
        <v>93</v>
      </c>
      <c r="V13" s="34"/>
      <c r="W13" s="35">
        <f t="shared" si="3"/>
        <v>212.03991307552448</v>
      </c>
    </row>
    <row r="14" spans="1:23" ht="14.25">
      <c r="A14" s="36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>
        <f t="shared" si="4"/>
        <v>0</v>
      </c>
      <c r="T14" s="36">
        <f t="shared" si="1"/>
        <v>0</v>
      </c>
      <c r="U14" s="36">
        <f t="shared" si="2"/>
        <v>0</v>
      </c>
      <c r="V14" s="36"/>
      <c r="W14" s="36"/>
    </row>
    <row r="15" spans="1:23" ht="15">
      <c r="A15" s="24">
        <v>17</v>
      </c>
      <c r="B15" s="25" t="s">
        <v>32</v>
      </c>
      <c r="C15" s="26">
        <v>42152</v>
      </c>
      <c r="D15" s="27" t="s">
        <v>29</v>
      </c>
      <c r="E15" s="28">
        <v>29.5</v>
      </c>
      <c r="F15" s="29">
        <f aca="true" t="shared" si="5" ref="F15:F24">POWER(10,(0.787004341*(LOG10(E15/153.757)*LOG10(E15/153.757))))</f>
        <v>2.5386615864520365</v>
      </c>
      <c r="G15" s="24">
        <v>10</v>
      </c>
      <c r="H15" s="30" t="s">
        <v>23</v>
      </c>
      <c r="I15" s="37">
        <v>12</v>
      </c>
      <c r="J15" s="30" t="s">
        <v>24</v>
      </c>
      <c r="K15" s="24">
        <v>12</v>
      </c>
      <c r="L15" s="30" t="s">
        <v>23</v>
      </c>
      <c r="M15" s="24">
        <v>15</v>
      </c>
      <c r="N15" s="30" t="s">
        <v>23</v>
      </c>
      <c r="O15" s="24">
        <v>17</v>
      </c>
      <c r="P15" s="30" t="s">
        <v>24</v>
      </c>
      <c r="Q15" s="24">
        <v>17</v>
      </c>
      <c r="R15" s="30" t="s">
        <v>23</v>
      </c>
      <c r="S15" s="32">
        <f t="shared" si="4"/>
        <v>12</v>
      </c>
      <c r="T15" s="32">
        <f t="shared" si="1"/>
        <v>17</v>
      </c>
      <c r="U15" s="33">
        <f t="shared" si="2"/>
        <v>29</v>
      </c>
      <c r="V15" s="34"/>
      <c r="W15" s="35">
        <f aca="true" t="shared" si="6" ref="W15:W24">U15*F15</f>
        <v>73.62118600710906</v>
      </c>
    </row>
    <row r="16" spans="1:23" ht="15">
      <c r="A16" s="24">
        <v>25</v>
      </c>
      <c r="B16" s="25" t="s">
        <v>33</v>
      </c>
      <c r="C16" s="26">
        <v>41523</v>
      </c>
      <c r="D16" s="27" t="s">
        <v>34</v>
      </c>
      <c r="E16" s="28">
        <v>39.85</v>
      </c>
      <c r="F16" s="29">
        <f t="shared" si="5"/>
        <v>1.8647872077916248</v>
      </c>
      <c r="G16" s="24">
        <v>15</v>
      </c>
      <c r="H16" s="30" t="s">
        <v>23</v>
      </c>
      <c r="I16" s="31">
        <v>17</v>
      </c>
      <c r="J16" s="30" t="s">
        <v>23</v>
      </c>
      <c r="K16" s="24">
        <v>19</v>
      </c>
      <c r="L16" s="30" t="s">
        <v>23</v>
      </c>
      <c r="M16" s="24">
        <v>23</v>
      </c>
      <c r="N16" s="30" t="s">
        <v>23</v>
      </c>
      <c r="O16" s="24">
        <v>25</v>
      </c>
      <c r="P16" s="30" t="s">
        <v>23</v>
      </c>
      <c r="Q16" s="24">
        <v>27</v>
      </c>
      <c r="R16" s="30" t="s">
        <v>23</v>
      </c>
      <c r="S16" s="32">
        <f t="shared" si="4"/>
        <v>19</v>
      </c>
      <c r="T16" s="32">
        <f t="shared" si="1"/>
        <v>27</v>
      </c>
      <c r="U16" s="33">
        <f t="shared" si="2"/>
        <v>46</v>
      </c>
      <c r="V16" s="34"/>
      <c r="W16" s="35">
        <f t="shared" si="6"/>
        <v>85.78021155841473</v>
      </c>
    </row>
    <row r="17" spans="1:23" ht="15">
      <c r="A17" s="24">
        <v>28</v>
      </c>
      <c r="B17" s="25" t="s">
        <v>35</v>
      </c>
      <c r="C17" s="26">
        <v>39145</v>
      </c>
      <c r="D17" s="27" t="s">
        <v>36</v>
      </c>
      <c r="E17" s="28">
        <v>49</v>
      </c>
      <c r="F17" s="29">
        <f t="shared" si="5"/>
        <v>1.5635605729573876</v>
      </c>
      <c r="G17" s="24">
        <v>20</v>
      </c>
      <c r="H17" s="30" t="s">
        <v>23</v>
      </c>
      <c r="I17" s="31">
        <v>23</v>
      </c>
      <c r="J17" s="30" t="s">
        <v>23</v>
      </c>
      <c r="K17" s="24">
        <v>24</v>
      </c>
      <c r="L17" s="30" t="s">
        <v>24</v>
      </c>
      <c r="M17" s="24">
        <v>27</v>
      </c>
      <c r="N17" s="30" t="s">
        <v>23</v>
      </c>
      <c r="O17" s="24">
        <v>29</v>
      </c>
      <c r="P17" s="30" t="s">
        <v>23</v>
      </c>
      <c r="Q17" s="24">
        <v>31</v>
      </c>
      <c r="R17" s="30" t="s">
        <v>23</v>
      </c>
      <c r="S17" s="32">
        <v>23</v>
      </c>
      <c r="T17" s="32">
        <f t="shared" si="1"/>
        <v>31</v>
      </c>
      <c r="U17" s="33">
        <f t="shared" si="2"/>
        <v>54</v>
      </c>
      <c r="V17" s="34"/>
      <c r="W17" s="35">
        <f t="shared" si="6"/>
        <v>84.43227093969892</v>
      </c>
    </row>
    <row r="18" spans="1:23" ht="15">
      <c r="A18" s="24">
        <v>7</v>
      </c>
      <c r="B18" s="25" t="s">
        <v>37</v>
      </c>
      <c r="C18" s="26">
        <v>40062</v>
      </c>
      <c r="D18" s="27" t="s">
        <v>34</v>
      </c>
      <c r="E18" s="28">
        <v>74.55</v>
      </c>
      <c r="F18" s="29">
        <f t="shared" si="5"/>
        <v>1.1961537095571801</v>
      </c>
      <c r="G18" s="24">
        <v>25</v>
      </c>
      <c r="H18" s="30" t="s">
        <v>23</v>
      </c>
      <c r="I18" s="31">
        <v>27</v>
      </c>
      <c r="J18" s="30" t="s">
        <v>24</v>
      </c>
      <c r="K18" s="24">
        <v>27</v>
      </c>
      <c r="L18" s="30" t="s">
        <v>23</v>
      </c>
      <c r="M18" s="24">
        <v>32</v>
      </c>
      <c r="N18" s="30" t="s">
        <v>23</v>
      </c>
      <c r="O18" s="24">
        <v>35</v>
      </c>
      <c r="P18" s="30" t="s">
        <v>23</v>
      </c>
      <c r="Q18" s="24">
        <v>37</v>
      </c>
      <c r="R18" s="30" t="s">
        <v>23</v>
      </c>
      <c r="S18" s="32">
        <f>MAX(G18,I18,K18)</f>
        <v>27</v>
      </c>
      <c r="T18" s="32">
        <f t="shared" si="1"/>
        <v>37</v>
      </c>
      <c r="U18" s="33">
        <f t="shared" si="2"/>
        <v>64</v>
      </c>
      <c r="V18" s="34"/>
      <c r="W18" s="35">
        <f t="shared" si="6"/>
        <v>76.55383741165953</v>
      </c>
    </row>
    <row r="19" spans="1:23" ht="15">
      <c r="A19" s="31">
        <v>81</v>
      </c>
      <c r="B19" s="25" t="s">
        <v>38</v>
      </c>
      <c r="C19" s="26">
        <v>41219</v>
      </c>
      <c r="D19" s="27" t="s">
        <v>29</v>
      </c>
      <c r="E19" s="38">
        <v>36.25</v>
      </c>
      <c r="F19" s="29">
        <f t="shared" si="5"/>
        <v>2.0413357126614553</v>
      </c>
      <c r="G19" s="24">
        <v>27</v>
      </c>
      <c r="H19" s="39" t="s">
        <v>23</v>
      </c>
      <c r="I19" s="31">
        <v>29</v>
      </c>
      <c r="J19" s="39" t="s">
        <v>24</v>
      </c>
      <c r="K19" s="31">
        <v>29</v>
      </c>
      <c r="L19" s="39" t="s">
        <v>24</v>
      </c>
      <c r="M19" s="24">
        <v>35</v>
      </c>
      <c r="N19" s="39" t="s">
        <v>23</v>
      </c>
      <c r="O19" s="40">
        <v>38</v>
      </c>
      <c r="P19" s="39" t="s">
        <v>24</v>
      </c>
      <c r="Q19" s="40">
        <v>38</v>
      </c>
      <c r="R19" s="39" t="s">
        <v>24</v>
      </c>
      <c r="S19" s="32">
        <v>27</v>
      </c>
      <c r="T19" s="32">
        <v>35</v>
      </c>
      <c r="U19" s="33">
        <f t="shared" si="2"/>
        <v>62</v>
      </c>
      <c r="V19" s="41"/>
      <c r="W19" s="35">
        <f t="shared" si="6"/>
        <v>126.56281418501023</v>
      </c>
    </row>
    <row r="20" spans="1:23" ht="15">
      <c r="A20" s="42">
        <v>33</v>
      </c>
      <c r="B20" s="25" t="s">
        <v>39</v>
      </c>
      <c r="C20" s="26">
        <v>40555</v>
      </c>
      <c r="D20" s="27" t="s">
        <v>29</v>
      </c>
      <c r="E20" s="27">
        <v>49.4</v>
      </c>
      <c r="F20" s="29">
        <f t="shared" si="5"/>
        <v>1.5536900814985288</v>
      </c>
      <c r="G20" s="24">
        <v>28</v>
      </c>
      <c r="H20" s="30" t="s">
        <v>23</v>
      </c>
      <c r="I20" s="37">
        <v>30</v>
      </c>
      <c r="J20" s="30" t="s">
        <v>24</v>
      </c>
      <c r="K20" s="24">
        <v>30</v>
      </c>
      <c r="L20" s="30" t="s">
        <v>24</v>
      </c>
      <c r="M20" s="24">
        <v>36</v>
      </c>
      <c r="N20" s="30" t="s">
        <v>23</v>
      </c>
      <c r="O20" s="24">
        <v>39</v>
      </c>
      <c r="P20" s="30" t="s">
        <v>23</v>
      </c>
      <c r="Q20" s="24">
        <v>41</v>
      </c>
      <c r="R20" s="30" t="s">
        <v>23</v>
      </c>
      <c r="S20" s="32">
        <v>28</v>
      </c>
      <c r="T20" s="32">
        <f aca="true" t="shared" si="7" ref="T20:T21">MAX(M20,O20,Q20)</f>
        <v>41</v>
      </c>
      <c r="U20" s="33">
        <f t="shared" si="2"/>
        <v>69</v>
      </c>
      <c r="V20" s="34"/>
      <c r="W20" s="35">
        <f t="shared" si="6"/>
        <v>107.2046156233985</v>
      </c>
    </row>
    <row r="21" spans="1:23" ht="15">
      <c r="A21" s="24">
        <v>39</v>
      </c>
      <c r="B21" s="25" t="s">
        <v>40</v>
      </c>
      <c r="C21" s="26">
        <v>40711</v>
      </c>
      <c r="D21" s="27" t="s">
        <v>34</v>
      </c>
      <c r="E21" s="28">
        <v>59.45</v>
      </c>
      <c r="F21" s="29">
        <f t="shared" si="5"/>
        <v>1.361546807819368</v>
      </c>
      <c r="G21" s="24">
        <v>32</v>
      </c>
      <c r="H21" s="30" t="s">
        <v>23</v>
      </c>
      <c r="I21" s="31">
        <v>34</v>
      </c>
      <c r="J21" s="30" t="s">
        <v>23</v>
      </c>
      <c r="K21" s="24">
        <v>36</v>
      </c>
      <c r="L21" s="30" t="s">
        <v>23</v>
      </c>
      <c r="M21" s="24">
        <v>40</v>
      </c>
      <c r="N21" s="30" t="s">
        <v>23</v>
      </c>
      <c r="O21" s="24">
        <v>42</v>
      </c>
      <c r="P21" s="30" t="s">
        <v>23</v>
      </c>
      <c r="Q21" s="24">
        <v>45</v>
      </c>
      <c r="R21" s="30" t="s">
        <v>23</v>
      </c>
      <c r="S21" s="32">
        <f aca="true" t="shared" si="8" ref="S21:S23">MAX(G21,I21,K21)</f>
        <v>36</v>
      </c>
      <c r="T21" s="32">
        <f t="shared" si="7"/>
        <v>45</v>
      </c>
      <c r="U21" s="33">
        <f t="shared" si="2"/>
        <v>81</v>
      </c>
      <c r="V21" s="34"/>
      <c r="W21" s="35">
        <f t="shared" si="6"/>
        <v>110.28529143336881</v>
      </c>
    </row>
    <row r="22" spans="1:23" ht="15">
      <c r="A22" s="24">
        <v>11</v>
      </c>
      <c r="B22" s="25" t="s">
        <v>41</v>
      </c>
      <c r="C22" s="26">
        <v>39961</v>
      </c>
      <c r="D22" s="27" t="s">
        <v>42</v>
      </c>
      <c r="E22" s="28">
        <v>91.05</v>
      </c>
      <c r="F22" s="29">
        <f t="shared" si="5"/>
        <v>1.098378621833593</v>
      </c>
      <c r="G22" s="24">
        <v>35</v>
      </c>
      <c r="H22" s="30" t="s">
        <v>23</v>
      </c>
      <c r="I22" s="37">
        <v>38</v>
      </c>
      <c r="J22" s="30" t="s">
        <v>24</v>
      </c>
      <c r="K22" s="24">
        <v>38</v>
      </c>
      <c r="L22" s="30" t="s">
        <v>23</v>
      </c>
      <c r="M22" s="24">
        <v>44</v>
      </c>
      <c r="N22" s="30" t="s">
        <v>23</v>
      </c>
      <c r="O22" s="24">
        <v>47</v>
      </c>
      <c r="P22" s="30" t="s">
        <v>23</v>
      </c>
      <c r="Q22" s="24">
        <v>49</v>
      </c>
      <c r="R22" s="30" t="s">
        <v>24</v>
      </c>
      <c r="S22" s="32">
        <f t="shared" si="8"/>
        <v>38</v>
      </c>
      <c r="T22" s="32">
        <v>47</v>
      </c>
      <c r="U22" s="33">
        <f t="shared" si="2"/>
        <v>85</v>
      </c>
      <c r="V22" s="34"/>
      <c r="W22" s="35">
        <f t="shared" si="6"/>
        <v>93.3621828558554</v>
      </c>
    </row>
    <row r="23" spans="1:23" ht="15">
      <c r="A23" s="24">
        <v>70</v>
      </c>
      <c r="B23" s="25" t="s">
        <v>43</v>
      </c>
      <c r="C23" s="26">
        <v>38519</v>
      </c>
      <c r="D23" s="27" t="s">
        <v>34</v>
      </c>
      <c r="E23" s="28">
        <v>64.65</v>
      </c>
      <c r="F23" s="29">
        <f t="shared" si="5"/>
        <v>1.2924722433598415</v>
      </c>
      <c r="G23" s="24">
        <v>37</v>
      </c>
      <c r="H23" s="30" t="s">
        <v>23</v>
      </c>
      <c r="I23" s="31">
        <v>40</v>
      </c>
      <c r="J23" s="30" t="s">
        <v>24</v>
      </c>
      <c r="K23" s="24">
        <v>40</v>
      </c>
      <c r="L23" s="30" t="s">
        <v>23</v>
      </c>
      <c r="M23" s="24">
        <v>47</v>
      </c>
      <c r="N23" s="30" t="s">
        <v>23</v>
      </c>
      <c r="O23" s="24">
        <v>50</v>
      </c>
      <c r="P23" s="30" t="s">
        <v>23</v>
      </c>
      <c r="Q23" s="24">
        <v>52</v>
      </c>
      <c r="R23" s="30" t="s">
        <v>24</v>
      </c>
      <c r="S23" s="32">
        <f t="shared" si="8"/>
        <v>40</v>
      </c>
      <c r="T23" s="32">
        <v>50</v>
      </c>
      <c r="U23" s="33">
        <f t="shared" si="2"/>
        <v>90</v>
      </c>
      <c r="V23" s="34"/>
      <c r="W23" s="35">
        <f t="shared" si="6"/>
        <v>116.32250190238572</v>
      </c>
    </row>
    <row r="24" spans="1:23" ht="15">
      <c r="A24" s="24">
        <v>43</v>
      </c>
      <c r="B24" s="25" t="s">
        <v>44</v>
      </c>
      <c r="C24" s="26">
        <v>40219</v>
      </c>
      <c r="D24" s="27" t="s">
        <v>27</v>
      </c>
      <c r="E24" s="28">
        <v>81.5</v>
      </c>
      <c r="F24" s="29">
        <f t="shared" si="5"/>
        <v>1.147653353459168</v>
      </c>
      <c r="G24" s="24">
        <v>37</v>
      </c>
      <c r="H24" s="30" t="s">
        <v>23</v>
      </c>
      <c r="I24" s="37">
        <v>40</v>
      </c>
      <c r="J24" s="30" t="s">
        <v>23</v>
      </c>
      <c r="K24" s="24">
        <v>42</v>
      </c>
      <c r="L24" s="30" t="s">
        <v>24</v>
      </c>
      <c r="M24" s="24">
        <v>49</v>
      </c>
      <c r="N24" s="30" t="s">
        <v>23</v>
      </c>
      <c r="O24" s="24">
        <v>52</v>
      </c>
      <c r="P24" s="30" t="s">
        <v>23</v>
      </c>
      <c r="Q24" s="24">
        <v>54</v>
      </c>
      <c r="R24" s="30" t="s">
        <v>23</v>
      </c>
      <c r="S24" s="32">
        <v>40</v>
      </c>
      <c r="T24" s="32">
        <f>MAX(M24,O24,Q24)</f>
        <v>54</v>
      </c>
      <c r="U24" s="33">
        <f t="shared" si="2"/>
        <v>94</v>
      </c>
      <c r="V24" s="34"/>
      <c r="W24" s="35">
        <f t="shared" si="6"/>
        <v>107.8794152251618</v>
      </c>
    </row>
    <row r="25" spans="2:20" ht="14.25">
      <c r="B25" s="43">
        <v>16</v>
      </c>
      <c r="C25" s="44"/>
      <c r="D25" s="45"/>
      <c r="E25" s="1"/>
      <c r="F25" s="46" t="s">
        <v>45</v>
      </c>
      <c r="G25" s="44" t="s">
        <v>46</v>
      </c>
      <c r="H25" s="44"/>
      <c r="I25" s="44"/>
      <c r="J25" s="44"/>
      <c r="K25" s="47"/>
      <c r="L25" s="47"/>
      <c r="M25" s="12"/>
      <c r="N25" s="12"/>
      <c r="O25" s="43" t="s">
        <v>47</v>
      </c>
      <c r="P25" s="48" t="s">
        <v>48</v>
      </c>
      <c r="Q25" s="43"/>
      <c r="R25" s="43"/>
      <c r="S25" s="49"/>
      <c r="T25" s="50"/>
    </row>
    <row r="26" spans="2:20" ht="14.25">
      <c r="B26" s="51"/>
      <c r="C26" s="44"/>
      <c r="D26" s="45"/>
      <c r="E26" s="52"/>
      <c r="F26" s="13"/>
      <c r="G26" s="44" t="s">
        <v>49</v>
      </c>
      <c r="H26" s="44"/>
      <c r="I26" s="44"/>
      <c r="J26" s="44"/>
      <c r="K26" s="47"/>
      <c r="L26" s="47"/>
      <c r="M26" s="12"/>
      <c r="N26" s="12"/>
      <c r="O26" s="53" t="s">
        <v>50</v>
      </c>
      <c r="P26" s="48" t="s">
        <v>51</v>
      </c>
      <c r="R26" s="53"/>
      <c r="S26" s="49"/>
      <c r="T26" s="54"/>
    </row>
    <row r="27" ht="14.25">
      <c r="G27" s="48" t="s">
        <v>52</v>
      </c>
    </row>
    <row r="28" ht="14.25">
      <c r="G28" s="48"/>
    </row>
    <row r="29" ht="14.25">
      <c r="G29" s="48"/>
    </row>
    <row r="30" ht="14.25">
      <c r="G30" s="48"/>
    </row>
    <row r="31" ht="14.25">
      <c r="G31" s="48"/>
    </row>
    <row r="32" ht="14.25">
      <c r="G32" s="48"/>
    </row>
    <row r="33" ht="14.25">
      <c r="G33" s="48"/>
    </row>
    <row r="34" ht="14.25">
      <c r="G34" s="48"/>
    </row>
    <row r="35" spans="1:23" ht="18.75">
      <c r="A35" s="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.5">
      <c r="A36" s="6">
        <v>45234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>
      <c r="A37" s="7" t="s">
        <v>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4.25">
      <c r="A38" s="8"/>
      <c r="B38" s="9" t="s">
        <v>54</v>
      </c>
      <c r="D38" s="10" t="s">
        <v>55</v>
      </c>
      <c r="E38" s="11"/>
      <c r="F38" s="8"/>
      <c r="G38" s="8"/>
      <c r="H38" s="8"/>
      <c r="I38" s="8"/>
      <c r="J38" s="8"/>
      <c r="K38" s="8"/>
      <c r="L38" s="8"/>
      <c r="M38" s="7"/>
      <c r="N38" s="7"/>
      <c r="O38" s="12"/>
      <c r="P38" s="12"/>
      <c r="Q38" s="12"/>
      <c r="R38" s="12"/>
      <c r="S38" s="13"/>
      <c r="T38" s="9"/>
      <c r="U38" s="9"/>
      <c r="V38" s="14"/>
      <c r="W38" s="9"/>
    </row>
    <row r="39" spans="1:23" ht="14.25">
      <c r="A39" s="15" t="s">
        <v>4</v>
      </c>
      <c r="B39" s="15"/>
      <c r="C39" s="15"/>
      <c r="D39" s="15"/>
      <c r="E39" s="15"/>
      <c r="F39" s="15"/>
      <c r="G39" s="15" t="s">
        <v>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 t="s">
        <v>6</v>
      </c>
      <c r="T39" s="15"/>
      <c r="U39" s="15"/>
      <c r="V39" s="15"/>
      <c r="W39" s="15"/>
    </row>
    <row r="40" spans="1:23" ht="12.75" customHeight="1">
      <c r="A40" s="16" t="s">
        <v>7</v>
      </c>
      <c r="B40" s="16" t="s">
        <v>8</v>
      </c>
      <c r="C40" s="16" t="s">
        <v>9</v>
      </c>
      <c r="D40" s="17" t="s">
        <v>10</v>
      </c>
      <c r="E40" s="18" t="s">
        <v>11</v>
      </c>
      <c r="F40" s="19" t="s">
        <v>12</v>
      </c>
      <c r="G40" s="20" t="s">
        <v>13</v>
      </c>
      <c r="H40" s="20"/>
      <c r="I40" s="20"/>
      <c r="J40" s="20"/>
      <c r="K40" s="20"/>
      <c r="L40" s="20"/>
      <c r="M40" s="20" t="s">
        <v>14</v>
      </c>
      <c r="N40" s="20"/>
      <c r="O40" s="20"/>
      <c r="P40" s="20"/>
      <c r="Q40" s="20"/>
      <c r="R40" s="20"/>
      <c r="S40" s="20" t="s">
        <v>15</v>
      </c>
      <c r="T40" s="20" t="s">
        <v>16</v>
      </c>
      <c r="U40" s="20" t="s">
        <v>17</v>
      </c>
      <c r="V40" s="21" t="s">
        <v>18</v>
      </c>
      <c r="W40" s="22" t="s">
        <v>19</v>
      </c>
    </row>
    <row r="41" spans="1:23" ht="14.25">
      <c r="A41" s="16"/>
      <c r="B41" s="16"/>
      <c r="C41" s="16"/>
      <c r="D41" s="17"/>
      <c r="E41" s="18"/>
      <c r="F41" s="19"/>
      <c r="G41" s="20">
        <v>1</v>
      </c>
      <c r="H41" s="20"/>
      <c r="I41" s="20">
        <v>2</v>
      </c>
      <c r="J41" s="20"/>
      <c r="K41" s="20">
        <v>3</v>
      </c>
      <c r="L41" s="20"/>
      <c r="M41" s="20">
        <v>1</v>
      </c>
      <c r="N41" s="20"/>
      <c r="O41" s="20">
        <v>2</v>
      </c>
      <c r="P41" s="20"/>
      <c r="Q41" s="20">
        <v>3</v>
      </c>
      <c r="R41" s="20"/>
      <c r="S41" s="20"/>
      <c r="T41" s="20"/>
      <c r="U41" s="20"/>
      <c r="V41" s="21"/>
      <c r="W41" s="22"/>
    </row>
    <row r="42" spans="1:23" ht="14.25">
      <c r="A42" s="36" t="s">
        <v>56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>
        <f>MAX(IF(H42="x",0,G42),IF(J42="x",0,I42),IF(L42="x",0,K42))</f>
        <v>0</v>
      </c>
      <c r="T42" s="36">
        <f>MAX(IF(N42="x",0,M42),IF(P42="x",0,O42),IF(R42="x",0,Q42))</f>
        <v>0</v>
      </c>
      <c r="U42" s="36">
        <f aca="true" t="shared" si="9" ref="U42:U51">S42+T42</f>
        <v>0</v>
      </c>
      <c r="V42" s="36"/>
      <c r="W42" s="36"/>
    </row>
    <row r="43" spans="1:24" ht="15">
      <c r="A43" s="55">
        <v>69</v>
      </c>
      <c r="B43" s="25" t="s">
        <v>57</v>
      </c>
      <c r="C43" s="26">
        <v>37848</v>
      </c>
      <c r="D43" s="27" t="s">
        <v>29</v>
      </c>
      <c r="E43" s="27">
        <v>58.2</v>
      </c>
      <c r="F43" s="29">
        <f aca="true" t="shared" si="10" ref="F43:F51">POWER(10,(0.787004341*(LOG10(E43/153.757)*LOG10(E43/153.757))))</f>
        <v>1.3806842680773135</v>
      </c>
      <c r="G43" s="56">
        <v>40</v>
      </c>
      <c r="H43" s="39" t="s">
        <v>23</v>
      </c>
      <c r="I43" s="56">
        <v>42</v>
      </c>
      <c r="J43" s="39" t="s">
        <v>23</v>
      </c>
      <c r="K43" s="40">
        <v>44</v>
      </c>
      <c r="L43" s="39" t="s">
        <v>24</v>
      </c>
      <c r="M43" s="56">
        <v>49</v>
      </c>
      <c r="N43" s="39" t="s">
        <v>23</v>
      </c>
      <c r="O43" s="40">
        <v>51</v>
      </c>
      <c r="P43" s="39" t="s">
        <v>24</v>
      </c>
      <c r="Q43" s="40">
        <v>51</v>
      </c>
      <c r="R43" s="39" t="s">
        <v>24</v>
      </c>
      <c r="S43" s="57">
        <v>42</v>
      </c>
      <c r="T43" s="57">
        <v>49</v>
      </c>
      <c r="U43" s="33">
        <f t="shared" si="9"/>
        <v>91</v>
      </c>
      <c r="V43" s="41" t="s">
        <v>58</v>
      </c>
      <c r="W43" s="35">
        <f aca="true" t="shared" si="11" ref="W43:W51">U43*F43</f>
        <v>125.64226839503553</v>
      </c>
      <c r="X43" s="1">
        <v>-59</v>
      </c>
    </row>
    <row r="44" spans="1:24" ht="15">
      <c r="A44" s="58">
        <v>88</v>
      </c>
      <c r="B44" s="25" t="s">
        <v>59</v>
      </c>
      <c r="C44" s="26">
        <v>40305</v>
      </c>
      <c r="D44" s="27" t="s">
        <v>27</v>
      </c>
      <c r="E44" s="27">
        <v>61.05</v>
      </c>
      <c r="F44" s="29">
        <f t="shared" si="10"/>
        <v>1.33858296008892</v>
      </c>
      <c r="G44" s="24">
        <v>44</v>
      </c>
      <c r="H44" s="30" t="s">
        <v>23</v>
      </c>
      <c r="I44" s="37">
        <v>47</v>
      </c>
      <c r="J44" s="30" t="s">
        <v>24</v>
      </c>
      <c r="K44" s="24">
        <v>47</v>
      </c>
      <c r="L44" s="30" t="s">
        <v>23</v>
      </c>
      <c r="M44" s="24">
        <v>54</v>
      </c>
      <c r="N44" s="30" t="s">
        <v>24</v>
      </c>
      <c r="O44" s="24">
        <v>54</v>
      </c>
      <c r="P44" s="30" t="s">
        <v>24</v>
      </c>
      <c r="Q44" s="59" t="s">
        <v>60</v>
      </c>
      <c r="R44" s="30"/>
      <c r="S44" s="57">
        <f>MAX(G44,I44,K44)</f>
        <v>47</v>
      </c>
      <c r="T44" s="57">
        <v>0</v>
      </c>
      <c r="U44" s="33">
        <f t="shared" si="9"/>
        <v>47</v>
      </c>
      <c r="V44" s="34"/>
      <c r="W44" s="35">
        <f t="shared" si="11"/>
        <v>62.91339912417924</v>
      </c>
      <c r="X44" s="1">
        <v>-64</v>
      </c>
    </row>
    <row r="45" spans="1:24" ht="15">
      <c r="A45" s="60">
        <v>66</v>
      </c>
      <c r="B45" s="25" t="s">
        <v>61</v>
      </c>
      <c r="C45" s="26">
        <v>38951</v>
      </c>
      <c r="D45" s="27" t="s">
        <v>29</v>
      </c>
      <c r="E45" s="27">
        <v>70</v>
      </c>
      <c r="F45" s="29">
        <f t="shared" si="10"/>
        <v>1.2356901287023194</v>
      </c>
      <c r="G45" s="24">
        <v>47</v>
      </c>
      <c r="H45" s="30" t="s">
        <v>23</v>
      </c>
      <c r="I45" s="37">
        <v>50</v>
      </c>
      <c r="J45" s="30" t="s">
        <v>24</v>
      </c>
      <c r="K45" s="59" t="s">
        <v>60</v>
      </c>
      <c r="L45" s="30"/>
      <c r="M45" s="24">
        <v>58</v>
      </c>
      <c r="N45" s="30" t="s">
        <v>23</v>
      </c>
      <c r="O45" s="24">
        <v>60</v>
      </c>
      <c r="P45" s="30" t="s">
        <v>24</v>
      </c>
      <c r="Q45" s="24">
        <v>60</v>
      </c>
      <c r="R45" s="30" t="s">
        <v>24</v>
      </c>
      <c r="S45" s="57">
        <v>47</v>
      </c>
      <c r="T45" s="57">
        <v>58</v>
      </c>
      <c r="U45" s="33">
        <f t="shared" si="9"/>
        <v>105</v>
      </c>
      <c r="V45" s="34" t="s">
        <v>62</v>
      </c>
      <c r="W45" s="35">
        <f t="shared" si="11"/>
        <v>129.74746351374353</v>
      </c>
      <c r="X45" s="1">
        <v>-71</v>
      </c>
    </row>
    <row r="46" spans="1:24" ht="15">
      <c r="A46" s="61">
        <v>89</v>
      </c>
      <c r="B46" s="25" t="s">
        <v>63</v>
      </c>
      <c r="C46" s="26">
        <v>39580</v>
      </c>
      <c r="D46" s="27" t="s">
        <v>64</v>
      </c>
      <c r="E46" s="27">
        <v>75.95</v>
      </c>
      <c r="F46" s="29">
        <f t="shared" si="10"/>
        <v>1.1853317987748038</v>
      </c>
      <c r="G46" s="24">
        <v>47</v>
      </c>
      <c r="H46" s="30" t="s">
        <v>23</v>
      </c>
      <c r="I46" s="31">
        <v>50</v>
      </c>
      <c r="J46" s="30" t="s">
        <v>23</v>
      </c>
      <c r="K46" s="59">
        <v>52</v>
      </c>
      <c r="L46" s="30" t="s">
        <v>24</v>
      </c>
      <c r="M46" s="24">
        <v>63</v>
      </c>
      <c r="N46" s="30" t="s">
        <v>23</v>
      </c>
      <c r="O46" s="24">
        <v>65</v>
      </c>
      <c r="P46" s="30" t="s">
        <v>23</v>
      </c>
      <c r="Q46" s="24">
        <v>67</v>
      </c>
      <c r="R46" s="30" t="s">
        <v>24</v>
      </c>
      <c r="S46" s="57">
        <v>50</v>
      </c>
      <c r="T46" s="57">
        <v>65</v>
      </c>
      <c r="U46" s="33">
        <f t="shared" si="9"/>
        <v>115</v>
      </c>
      <c r="V46" s="34" t="s">
        <v>58</v>
      </c>
      <c r="W46" s="35">
        <f t="shared" si="11"/>
        <v>136.31315685910243</v>
      </c>
      <c r="X46" s="1">
        <v>-76</v>
      </c>
    </row>
    <row r="47" spans="1:24" ht="15">
      <c r="A47" s="62">
        <v>24</v>
      </c>
      <c r="B47" s="25" t="s">
        <v>65</v>
      </c>
      <c r="C47" s="26">
        <v>38371</v>
      </c>
      <c r="D47" s="27" t="s">
        <v>42</v>
      </c>
      <c r="E47" s="27">
        <v>92.9</v>
      </c>
      <c r="F47" s="29">
        <f t="shared" si="10"/>
        <v>1.090644495461388</v>
      </c>
      <c r="G47" s="24">
        <v>50</v>
      </c>
      <c r="H47" s="30" t="s">
        <v>23</v>
      </c>
      <c r="I47" s="31">
        <v>53</v>
      </c>
      <c r="J47" s="30" t="s">
        <v>24</v>
      </c>
      <c r="K47" s="59">
        <v>54</v>
      </c>
      <c r="L47" s="30" t="s">
        <v>24</v>
      </c>
      <c r="M47" s="24">
        <v>68</v>
      </c>
      <c r="N47" s="30" t="s">
        <v>23</v>
      </c>
      <c r="O47" s="24">
        <v>72</v>
      </c>
      <c r="P47" s="30" t="s">
        <v>24</v>
      </c>
      <c r="Q47" s="24">
        <v>72</v>
      </c>
      <c r="R47" s="30" t="s">
        <v>23</v>
      </c>
      <c r="S47" s="57">
        <v>50</v>
      </c>
      <c r="T47" s="57">
        <f aca="true" t="shared" si="12" ref="T47:T50">MAX(M47,O47,Q47)</f>
        <v>72</v>
      </c>
      <c r="U47" s="33">
        <f t="shared" si="9"/>
        <v>122</v>
      </c>
      <c r="V47" s="34" t="s">
        <v>66</v>
      </c>
      <c r="W47" s="35">
        <f t="shared" si="11"/>
        <v>133.05862844628933</v>
      </c>
      <c r="X47" s="1" t="s">
        <v>67</v>
      </c>
    </row>
    <row r="48" spans="1:24" ht="15">
      <c r="A48" s="60">
        <v>4</v>
      </c>
      <c r="B48" s="25" t="s">
        <v>68</v>
      </c>
      <c r="C48" s="26">
        <v>38807</v>
      </c>
      <c r="D48" s="27" t="s">
        <v>27</v>
      </c>
      <c r="E48" s="27">
        <v>70.75</v>
      </c>
      <c r="F48" s="29">
        <f t="shared" si="10"/>
        <v>1.2286744659002395</v>
      </c>
      <c r="G48" s="63">
        <v>55</v>
      </c>
      <c r="H48" s="30" t="s">
        <v>23</v>
      </c>
      <c r="I48" s="56">
        <v>59</v>
      </c>
      <c r="J48" s="30" t="s">
        <v>23</v>
      </c>
      <c r="K48" s="64">
        <v>61</v>
      </c>
      <c r="L48" s="30" t="s">
        <v>69</v>
      </c>
      <c r="M48" s="63">
        <v>75</v>
      </c>
      <c r="N48" s="30" t="s">
        <v>23</v>
      </c>
      <c r="O48" s="65">
        <v>78</v>
      </c>
      <c r="P48" s="30" t="s">
        <v>69</v>
      </c>
      <c r="Q48" s="65">
        <v>81</v>
      </c>
      <c r="R48" s="30" t="s">
        <v>69</v>
      </c>
      <c r="S48" s="57">
        <f aca="true" t="shared" si="13" ref="S48:S51">MAX(G48,I48,K48)</f>
        <v>61</v>
      </c>
      <c r="T48" s="57">
        <f t="shared" si="12"/>
        <v>81</v>
      </c>
      <c r="U48" s="66">
        <f t="shared" si="9"/>
        <v>142</v>
      </c>
      <c r="V48" s="34" t="s">
        <v>58</v>
      </c>
      <c r="W48" s="35">
        <f t="shared" si="11"/>
        <v>174.471774157834</v>
      </c>
      <c r="X48" s="1">
        <v>-71</v>
      </c>
    </row>
    <row r="49" spans="1:24" ht="15">
      <c r="A49" s="67">
        <v>64</v>
      </c>
      <c r="B49" s="25" t="s">
        <v>70</v>
      </c>
      <c r="C49" s="26">
        <v>40009</v>
      </c>
      <c r="D49" s="27" t="s">
        <v>29</v>
      </c>
      <c r="E49" s="27">
        <v>87</v>
      </c>
      <c r="F49" s="29">
        <f t="shared" si="10"/>
        <v>1.117215988892567</v>
      </c>
      <c r="G49" s="24">
        <v>60</v>
      </c>
      <c r="H49" s="30" t="s">
        <v>23</v>
      </c>
      <c r="I49" s="31">
        <v>64</v>
      </c>
      <c r="J49" s="30" t="s">
        <v>69</v>
      </c>
      <c r="K49" s="59">
        <v>65</v>
      </c>
      <c r="L49" s="30" t="s">
        <v>69</v>
      </c>
      <c r="M49" s="24">
        <v>72</v>
      </c>
      <c r="N49" s="30" t="s">
        <v>23</v>
      </c>
      <c r="O49" s="24">
        <v>76</v>
      </c>
      <c r="P49" s="30" t="s">
        <v>23</v>
      </c>
      <c r="Q49" s="24">
        <v>80</v>
      </c>
      <c r="R49" s="30" t="s">
        <v>69</v>
      </c>
      <c r="S49" s="57">
        <f t="shared" si="13"/>
        <v>65</v>
      </c>
      <c r="T49" s="57">
        <f t="shared" si="12"/>
        <v>80</v>
      </c>
      <c r="U49" s="66">
        <f t="shared" si="9"/>
        <v>145</v>
      </c>
      <c r="V49" s="34" t="s">
        <v>58</v>
      </c>
      <c r="W49" s="35">
        <f t="shared" si="11"/>
        <v>161.9963183894222</v>
      </c>
      <c r="X49" s="1">
        <v>-87</v>
      </c>
    </row>
    <row r="50" spans="1:24" ht="15">
      <c r="A50" s="62">
        <v>30</v>
      </c>
      <c r="B50" s="25" t="s">
        <v>71</v>
      </c>
      <c r="C50" s="26">
        <v>38946</v>
      </c>
      <c r="D50" s="27" t="s">
        <v>64</v>
      </c>
      <c r="E50" s="27">
        <v>93.05</v>
      </c>
      <c r="F50" s="29">
        <f t="shared" si="10"/>
        <v>1.0900395940991587</v>
      </c>
      <c r="G50" s="24">
        <v>66</v>
      </c>
      <c r="H50" s="30" t="s">
        <v>23</v>
      </c>
      <c r="I50" s="31">
        <v>70</v>
      </c>
      <c r="J50" s="30" t="s">
        <v>23</v>
      </c>
      <c r="K50" s="59">
        <v>74</v>
      </c>
      <c r="L50" s="30" t="s">
        <v>23</v>
      </c>
      <c r="M50" s="24">
        <v>86</v>
      </c>
      <c r="N50" s="30" t="s">
        <v>23</v>
      </c>
      <c r="O50" s="24">
        <v>91</v>
      </c>
      <c r="P50" s="30" t="s">
        <v>23</v>
      </c>
      <c r="Q50" s="24">
        <v>93</v>
      </c>
      <c r="R50" s="30" t="s">
        <v>23</v>
      </c>
      <c r="S50" s="57">
        <f t="shared" si="13"/>
        <v>74</v>
      </c>
      <c r="T50" s="57">
        <f t="shared" si="12"/>
        <v>93</v>
      </c>
      <c r="U50" s="33">
        <f t="shared" si="9"/>
        <v>167</v>
      </c>
      <c r="V50" s="34" t="s">
        <v>62</v>
      </c>
      <c r="W50" s="35">
        <f t="shared" si="11"/>
        <v>182.0366122145595</v>
      </c>
      <c r="X50" s="1" t="s">
        <v>67</v>
      </c>
    </row>
    <row r="51" spans="1:24" ht="15">
      <c r="A51" s="62">
        <v>72</v>
      </c>
      <c r="B51" s="25" t="s">
        <v>72</v>
      </c>
      <c r="C51" s="26">
        <v>37975</v>
      </c>
      <c r="D51" s="27" t="s">
        <v>64</v>
      </c>
      <c r="E51" s="27">
        <v>96.2</v>
      </c>
      <c r="F51" s="29">
        <f t="shared" si="10"/>
        <v>1.0780597562073804</v>
      </c>
      <c r="G51" s="24">
        <v>75</v>
      </c>
      <c r="H51" s="30" t="s">
        <v>23</v>
      </c>
      <c r="I51" s="31">
        <v>80</v>
      </c>
      <c r="J51" s="30" t="s">
        <v>23</v>
      </c>
      <c r="K51" s="59">
        <v>83</v>
      </c>
      <c r="L51" s="30" t="s">
        <v>23</v>
      </c>
      <c r="M51" s="24">
        <v>85</v>
      </c>
      <c r="N51" s="30" t="s">
        <v>23</v>
      </c>
      <c r="O51" s="24">
        <v>91</v>
      </c>
      <c r="P51" s="30" t="s">
        <v>23</v>
      </c>
      <c r="Q51" s="24">
        <v>96</v>
      </c>
      <c r="R51" s="30" t="s">
        <v>24</v>
      </c>
      <c r="S51" s="57">
        <f t="shared" si="13"/>
        <v>83</v>
      </c>
      <c r="T51" s="57">
        <v>91</v>
      </c>
      <c r="U51" s="33">
        <f t="shared" si="9"/>
        <v>174</v>
      </c>
      <c r="V51" s="34" t="s">
        <v>58</v>
      </c>
      <c r="W51" s="35">
        <f t="shared" si="11"/>
        <v>187.58239758008418</v>
      </c>
      <c r="X51" s="1" t="s">
        <v>67</v>
      </c>
    </row>
    <row r="52" spans="2:7" ht="14.25">
      <c r="B52" s="1">
        <v>10</v>
      </c>
      <c r="G52" s="48"/>
    </row>
    <row r="53" spans="6:16" ht="14.25">
      <c r="F53" s="46" t="s">
        <v>45</v>
      </c>
      <c r="G53" s="44" t="s">
        <v>46</v>
      </c>
      <c r="H53" s="44"/>
      <c r="I53" s="44"/>
      <c r="J53" s="44"/>
      <c r="K53" s="47"/>
      <c r="L53" s="47"/>
      <c r="M53" s="12"/>
      <c r="N53" s="12"/>
      <c r="O53" s="43" t="s">
        <v>47</v>
      </c>
      <c r="P53" s="48" t="s">
        <v>48</v>
      </c>
    </row>
    <row r="54" spans="6:16" ht="14.25">
      <c r="F54" s="13"/>
      <c r="G54" s="44" t="s">
        <v>51</v>
      </c>
      <c r="H54" s="44"/>
      <c r="I54" s="44"/>
      <c r="J54" s="44"/>
      <c r="K54" s="47"/>
      <c r="L54" s="47"/>
      <c r="M54" s="12"/>
      <c r="N54" s="12"/>
      <c r="O54" s="53" t="s">
        <v>50</v>
      </c>
      <c r="P54" s="48" t="s">
        <v>49</v>
      </c>
    </row>
    <row r="55" ht="14.25">
      <c r="G55" s="48" t="s">
        <v>52</v>
      </c>
    </row>
    <row r="57" ht="14.25">
      <c r="B57" s="48" t="s">
        <v>73</v>
      </c>
    </row>
    <row r="58" ht="14.25">
      <c r="B58" s="48" t="s">
        <v>74</v>
      </c>
    </row>
    <row r="59" ht="14.25">
      <c r="B59" s="48" t="s">
        <v>75</v>
      </c>
    </row>
    <row r="60" ht="14.25">
      <c r="B60" s="48" t="s">
        <v>76</v>
      </c>
    </row>
    <row r="61" ht="14.25">
      <c r="B61" s="48" t="s">
        <v>77</v>
      </c>
    </row>
    <row r="62" ht="14.25">
      <c r="B62" s="48" t="s">
        <v>78</v>
      </c>
    </row>
    <row r="63" ht="14.25">
      <c r="B63" s="48" t="s">
        <v>79</v>
      </c>
    </row>
    <row r="64" ht="14.25">
      <c r="B64" s="48" t="s">
        <v>80</v>
      </c>
    </row>
    <row r="65" ht="14.25">
      <c r="B65" s="48" t="s">
        <v>81</v>
      </c>
    </row>
    <row r="66" ht="14.25">
      <c r="B66" s="48" t="s">
        <v>82</v>
      </c>
    </row>
    <row r="67" ht="14.25">
      <c r="B67" s="48"/>
    </row>
    <row r="68" ht="14.25">
      <c r="B68" s="48"/>
    </row>
    <row r="69" ht="14.25">
      <c r="B69" s="48"/>
    </row>
    <row r="70" ht="14.25">
      <c r="B70" s="48"/>
    </row>
    <row r="73" spans="1:23" ht="18.75">
      <c r="A73" s="5" t="s">
        <v>53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.5">
      <c r="A74" s="6">
        <v>45234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4.25">
      <c r="A75" s="7" t="s">
        <v>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14" ht="14.25">
      <c r="A76" s="51"/>
      <c r="B76" s="9" t="s">
        <v>83</v>
      </c>
      <c r="D76" s="10" t="s">
        <v>84</v>
      </c>
      <c r="E76" s="68"/>
      <c r="M76" s="4"/>
      <c r="N76" s="4"/>
    </row>
    <row r="77" spans="1:23" ht="14.25">
      <c r="A77" s="15" t="s">
        <v>4</v>
      </c>
      <c r="B77" s="15"/>
      <c r="C77" s="15"/>
      <c r="D77" s="15"/>
      <c r="E77" s="15"/>
      <c r="F77" s="15"/>
      <c r="G77" s="15" t="s">
        <v>5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 t="s">
        <v>6</v>
      </c>
      <c r="T77" s="15"/>
      <c r="U77" s="15"/>
      <c r="V77" s="15"/>
      <c r="W77" s="15"/>
    </row>
    <row r="78" spans="1:23" ht="12.75" customHeight="1">
      <c r="A78" s="16" t="s">
        <v>7</v>
      </c>
      <c r="B78" s="16" t="s">
        <v>8</v>
      </c>
      <c r="C78" s="16" t="s">
        <v>9</v>
      </c>
      <c r="D78" s="17" t="s">
        <v>10</v>
      </c>
      <c r="E78" s="18" t="s">
        <v>11</v>
      </c>
      <c r="F78" s="19" t="s">
        <v>12</v>
      </c>
      <c r="G78" s="20" t="s">
        <v>13</v>
      </c>
      <c r="H78" s="20"/>
      <c r="I78" s="20"/>
      <c r="J78" s="20"/>
      <c r="K78" s="20"/>
      <c r="L78" s="20"/>
      <c r="M78" s="20" t="s">
        <v>14</v>
      </c>
      <c r="N78" s="20"/>
      <c r="O78" s="20"/>
      <c r="P78" s="20"/>
      <c r="Q78" s="20"/>
      <c r="R78" s="20"/>
      <c r="S78" s="20" t="s">
        <v>15</v>
      </c>
      <c r="T78" s="20" t="s">
        <v>16</v>
      </c>
      <c r="U78" s="20" t="s">
        <v>17</v>
      </c>
      <c r="V78" s="21" t="s">
        <v>18</v>
      </c>
      <c r="W78" s="22" t="s">
        <v>19</v>
      </c>
    </row>
    <row r="79" spans="1:23" ht="14.25">
      <c r="A79" s="16"/>
      <c r="B79" s="16"/>
      <c r="C79" s="16"/>
      <c r="D79" s="17"/>
      <c r="E79" s="18"/>
      <c r="F79" s="19"/>
      <c r="G79" s="20">
        <v>1</v>
      </c>
      <c r="H79" s="20"/>
      <c r="I79" s="20">
        <v>2</v>
      </c>
      <c r="J79" s="20"/>
      <c r="K79" s="20">
        <v>3</v>
      </c>
      <c r="L79" s="20"/>
      <c r="M79" s="20">
        <v>1</v>
      </c>
      <c r="N79" s="20"/>
      <c r="O79" s="20">
        <v>2</v>
      </c>
      <c r="P79" s="20"/>
      <c r="Q79" s="20">
        <v>3</v>
      </c>
      <c r="R79" s="20"/>
      <c r="S79" s="20"/>
      <c r="T79" s="20"/>
      <c r="U79" s="20"/>
      <c r="V79" s="21"/>
      <c r="W79" s="22"/>
    </row>
    <row r="80" spans="1:23" ht="14.25">
      <c r="A80" s="23" t="s">
        <v>85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4" ht="15">
      <c r="A81" s="24">
        <v>87</v>
      </c>
      <c r="B81" s="25" t="s">
        <v>86</v>
      </c>
      <c r="C81" s="26">
        <v>39516</v>
      </c>
      <c r="D81" s="27" t="s">
        <v>87</v>
      </c>
      <c r="E81" s="27">
        <v>47.15</v>
      </c>
      <c r="F81" s="29">
        <f aca="true" t="shared" si="14" ref="F81:F88">POWER(10,(0.72262521*(LOG10(E81/193.609)*LOG10(E81/193.609))))</f>
        <v>1.870395780334292</v>
      </c>
      <c r="G81" s="24">
        <v>62</v>
      </c>
      <c r="H81" s="30" t="s">
        <v>23</v>
      </c>
      <c r="I81" s="31">
        <v>64</v>
      </c>
      <c r="J81" s="30" t="s">
        <v>23</v>
      </c>
      <c r="K81" s="24">
        <v>67</v>
      </c>
      <c r="L81" s="30" t="s">
        <v>69</v>
      </c>
      <c r="M81" s="24">
        <v>74</v>
      </c>
      <c r="N81" s="30" t="s">
        <v>23</v>
      </c>
      <c r="O81" s="24">
        <v>78</v>
      </c>
      <c r="P81" s="30" t="s">
        <v>23</v>
      </c>
      <c r="Q81" s="24">
        <v>81</v>
      </c>
      <c r="R81" s="30" t="s">
        <v>69</v>
      </c>
      <c r="S81" s="32">
        <f>MAX(G81,I81,K81)</f>
        <v>67</v>
      </c>
      <c r="T81" s="32">
        <f aca="true" t="shared" si="15" ref="T81:T82">MAX(M81,O81,Q81)</f>
        <v>81</v>
      </c>
      <c r="U81" s="69">
        <f aca="true" t="shared" si="16" ref="U81:U88">S81+T81</f>
        <v>148</v>
      </c>
      <c r="V81" s="34"/>
      <c r="W81" s="35">
        <f aca="true" t="shared" si="17" ref="W81:W88">U81*F81</f>
        <v>276.8185754894752</v>
      </c>
      <c r="X81" s="1">
        <v>-55</v>
      </c>
    </row>
    <row r="82" spans="1:24" ht="15">
      <c r="A82" s="60">
        <v>20</v>
      </c>
      <c r="B82" s="25" t="s">
        <v>88</v>
      </c>
      <c r="C82" s="26">
        <v>39420</v>
      </c>
      <c r="D82" s="27" t="s">
        <v>27</v>
      </c>
      <c r="E82" s="27">
        <v>66.35</v>
      </c>
      <c r="F82" s="29">
        <f t="shared" si="14"/>
        <v>1.4331990305673692</v>
      </c>
      <c r="G82" s="24">
        <v>79</v>
      </c>
      <c r="H82" s="30" t="s">
        <v>23</v>
      </c>
      <c r="I82" s="31">
        <v>83</v>
      </c>
      <c r="J82" s="30" t="s">
        <v>23</v>
      </c>
      <c r="K82" s="24">
        <v>85</v>
      </c>
      <c r="L82" s="30" t="s">
        <v>24</v>
      </c>
      <c r="M82" s="24">
        <v>95</v>
      </c>
      <c r="N82" s="30" t="s">
        <v>23</v>
      </c>
      <c r="O82" s="24">
        <v>100</v>
      </c>
      <c r="P82" s="30" t="s">
        <v>69</v>
      </c>
      <c r="Q82" s="24" t="s">
        <v>60</v>
      </c>
      <c r="R82" s="30"/>
      <c r="S82" s="32">
        <v>83</v>
      </c>
      <c r="T82" s="32">
        <f t="shared" si="15"/>
        <v>100</v>
      </c>
      <c r="U82" s="69">
        <f t="shared" si="16"/>
        <v>183</v>
      </c>
      <c r="V82" s="34"/>
      <c r="W82" s="35">
        <f t="shared" si="17"/>
        <v>262.2754225938286</v>
      </c>
      <c r="X82" s="1">
        <v>-67</v>
      </c>
    </row>
    <row r="83" spans="1:24" ht="15">
      <c r="A83" s="60">
        <v>41</v>
      </c>
      <c r="B83" s="25" t="s">
        <v>89</v>
      </c>
      <c r="C83" s="26">
        <v>39314</v>
      </c>
      <c r="D83" s="27" t="s">
        <v>90</v>
      </c>
      <c r="E83" s="27">
        <v>66</v>
      </c>
      <c r="F83" s="29">
        <f t="shared" si="14"/>
        <v>1.438315871811917</v>
      </c>
      <c r="G83" s="63">
        <v>64</v>
      </c>
      <c r="H83" s="30" t="s">
        <v>23</v>
      </c>
      <c r="I83" s="40">
        <v>68</v>
      </c>
      <c r="J83" s="30" t="s">
        <v>24</v>
      </c>
      <c r="K83" s="63">
        <v>71</v>
      </c>
      <c r="L83" s="30" t="s">
        <v>23</v>
      </c>
      <c r="M83" s="63">
        <v>80</v>
      </c>
      <c r="N83" s="30" t="s">
        <v>23</v>
      </c>
      <c r="O83" s="63">
        <v>85</v>
      </c>
      <c r="P83" s="30" t="s">
        <v>23</v>
      </c>
      <c r="Q83" s="70">
        <v>88</v>
      </c>
      <c r="R83" s="30" t="s">
        <v>24</v>
      </c>
      <c r="S83" s="32">
        <v>71</v>
      </c>
      <c r="T83" s="32">
        <v>85</v>
      </c>
      <c r="U83" s="33">
        <f t="shared" si="16"/>
        <v>156</v>
      </c>
      <c r="V83" s="34"/>
      <c r="W83" s="35">
        <f t="shared" si="17"/>
        <v>224.37727600265904</v>
      </c>
      <c r="X83" s="1">
        <v>-67</v>
      </c>
    </row>
    <row r="84" spans="1:24" ht="15">
      <c r="A84" s="60">
        <v>5</v>
      </c>
      <c r="B84" s="25" t="s">
        <v>91</v>
      </c>
      <c r="C84" s="26">
        <v>39597</v>
      </c>
      <c r="D84" s="27" t="s">
        <v>29</v>
      </c>
      <c r="E84" s="27">
        <v>65.05</v>
      </c>
      <c r="F84" s="29">
        <f t="shared" si="14"/>
        <v>1.4525670748899224</v>
      </c>
      <c r="G84" s="24">
        <v>56</v>
      </c>
      <c r="H84" s="30" t="s">
        <v>23</v>
      </c>
      <c r="I84" s="37">
        <v>60</v>
      </c>
      <c r="J84" s="30" t="s">
        <v>23</v>
      </c>
      <c r="K84" s="24">
        <v>64</v>
      </c>
      <c r="L84" s="30" t="s">
        <v>23</v>
      </c>
      <c r="M84" s="24">
        <v>74</v>
      </c>
      <c r="N84" s="30" t="s">
        <v>23</v>
      </c>
      <c r="O84" s="24">
        <v>78</v>
      </c>
      <c r="P84" s="30" t="s">
        <v>23</v>
      </c>
      <c r="Q84" s="24">
        <v>81</v>
      </c>
      <c r="R84" s="30" t="s">
        <v>24</v>
      </c>
      <c r="S84" s="32">
        <f aca="true" t="shared" si="18" ref="S84:S85">MAX(G84,I84,K84)</f>
        <v>64</v>
      </c>
      <c r="T84" s="32">
        <v>78</v>
      </c>
      <c r="U84" s="33">
        <f t="shared" si="16"/>
        <v>142</v>
      </c>
      <c r="V84" s="34"/>
      <c r="W84" s="35">
        <f t="shared" si="17"/>
        <v>206.264524634369</v>
      </c>
      <c r="X84" s="1">
        <v>-67</v>
      </c>
    </row>
    <row r="85" spans="1:24" ht="15">
      <c r="A85" s="60">
        <v>50</v>
      </c>
      <c r="B85" s="25" t="s">
        <v>92</v>
      </c>
      <c r="C85" s="26">
        <v>39662</v>
      </c>
      <c r="D85" s="27" t="s">
        <v>93</v>
      </c>
      <c r="E85" s="27">
        <v>64.75</v>
      </c>
      <c r="F85" s="29">
        <f t="shared" si="14"/>
        <v>1.457180762634857</v>
      </c>
      <c r="G85" s="24">
        <v>78</v>
      </c>
      <c r="H85" s="30" t="s">
        <v>23</v>
      </c>
      <c r="I85" s="37">
        <v>81</v>
      </c>
      <c r="J85" s="30" t="s">
        <v>24</v>
      </c>
      <c r="K85" s="24">
        <v>81</v>
      </c>
      <c r="L85" s="30" t="s">
        <v>23</v>
      </c>
      <c r="M85" s="24">
        <v>90</v>
      </c>
      <c r="N85" s="30" t="s">
        <v>23</v>
      </c>
      <c r="O85" s="24">
        <v>93</v>
      </c>
      <c r="P85" s="30" t="s">
        <v>23</v>
      </c>
      <c r="Q85" s="24">
        <v>95</v>
      </c>
      <c r="R85" s="30" t="s">
        <v>23</v>
      </c>
      <c r="S85" s="32">
        <f t="shared" si="18"/>
        <v>81</v>
      </c>
      <c r="T85" s="32">
        <f aca="true" t="shared" si="19" ref="T85:T88">MAX(M85,O85,Q85)</f>
        <v>95</v>
      </c>
      <c r="U85" s="33">
        <f t="shared" si="16"/>
        <v>176</v>
      </c>
      <c r="V85" s="34"/>
      <c r="W85" s="35">
        <f t="shared" si="17"/>
        <v>256.4638142237348</v>
      </c>
      <c r="X85" s="1">
        <v>-67</v>
      </c>
    </row>
    <row r="86" spans="1:24" ht="15">
      <c r="A86" s="58">
        <v>85</v>
      </c>
      <c r="B86" s="25" t="s">
        <v>94</v>
      </c>
      <c r="C86" s="26">
        <v>39034</v>
      </c>
      <c r="D86" s="27" t="s">
        <v>29</v>
      </c>
      <c r="E86" s="27">
        <v>72.85</v>
      </c>
      <c r="F86" s="29">
        <f t="shared" si="14"/>
        <v>1.3496301783256195</v>
      </c>
      <c r="G86" s="24">
        <v>70</v>
      </c>
      <c r="H86" s="30" t="s">
        <v>23</v>
      </c>
      <c r="I86" s="37">
        <v>75</v>
      </c>
      <c r="J86" s="30" t="s">
        <v>23</v>
      </c>
      <c r="K86" s="24">
        <v>81</v>
      </c>
      <c r="L86" s="30" t="s">
        <v>24</v>
      </c>
      <c r="M86" s="24">
        <v>80</v>
      </c>
      <c r="N86" s="30" t="s">
        <v>23</v>
      </c>
      <c r="O86" s="24">
        <v>85</v>
      </c>
      <c r="P86" s="30" t="s">
        <v>23</v>
      </c>
      <c r="Q86" s="24">
        <v>90</v>
      </c>
      <c r="R86" s="30" t="s">
        <v>23</v>
      </c>
      <c r="S86" s="32">
        <v>75</v>
      </c>
      <c r="T86" s="32">
        <f t="shared" si="19"/>
        <v>90</v>
      </c>
      <c r="U86" s="33">
        <f t="shared" si="16"/>
        <v>165</v>
      </c>
      <c r="V86" s="34"/>
      <c r="W86" s="35">
        <f t="shared" si="17"/>
        <v>222.6889794237272</v>
      </c>
      <c r="X86" s="1">
        <v>-73</v>
      </c>
    </row>
    <row r="87" spans="1:24" ht="15">
      <c r="A87" s="58">
        <v>10</v>
      </c>
      <c r="B87" s="25" t="s">
        <v>95</v>
      </c>
      <c r="C87" s="26">
        <v>37834</v>
      </c>
      <c r="D87" s="27" t="s">
        <v>29</v>
      </c>
      <c r="E87" s="27">
        <v>73.75</v>
      </c>
      <c r="F87" s="29">
        <f t="shared" si="14"/>
        <v>1.3395651586499884</v>
      </c>
      <c r="G87" s="59">
        <v>80</v>
      </c>
      <c r="H87" s="30" t="s">
        <v>23</v>
      </c>
      <c r="I87" s="37">
        <v>85</v>
      </c>
      <c r="J87" s="30" t="s">
        <v>23</v>
      </c>
      <c r="K87" s="24">
        <v>90</v>
      </c>
      <c r="L87" s="30" t="s">
        <v>23</v>
      </c>
      <c r="M87" s="59">
        <v>105</v>
      </c>
      <c r="N87" s="30" t="s">
        <v>23</v>
      </c>
      <c r="O87" s="24">
        <v>112</v>
      </c>
      <c r="P87" s="30" t="s">
        <v>23</v>
      </c>
      <c r="Q87" s="24">
        <v>116</v>
      </c>
      <c r="R87" s="30" t="s">
        <v>23</v>
      </c>
      <c r="S87" s="32">
        <f aca="true" t="shared" si="20" ref="S87:S88">MAX(G87,I87,K87)</f>
        <v>90</v>
      </c>
      <c r="T87" s="32">
        <f t="shared" si="19"/>
        <v>116</v>
      </c>
      <c r="U87" s="33">
        <f t="shared" si="16"/>
        <v>206</v>
      </c>
      <c r="V87" s="34"/>
      <c r="W87" s="35">
        <f t="shared" si="17"/>
        <v>275.9504226818976</v>
      </c>
      <c r="X87" s="1">
        <v>-81</v>
      </c>
    </row>
    <row r="88" spans="1:24" ht="15">
      <c r="A88" s="71">
        <v>62</v>
      </c>
      <c r="B88" s="25" t="s">
        <v>96</v>
      </c>
      <c r="C88" s="26">
        <v>38980</v>
      </c>
      <c r="D88" s="27" t="s">
        <v>97</v>
      </c>
      <c r="E88" s="27">
        <v>79.75</v>
      </c>
      <c r="F88" s="29">
        <f t="shared" si="14"/>
        <v>1.2800282894633723</v>
      </c>
      <c r="G88" s="72">
        <v>70</v>
      </c>
      <c r="H88" s="30" t="s">
        <v>23</v>
      </c>
      <c r="I88" s="37">
        <v>76</v>
      </c>
      <c r="J88" s="30" t="s">
        <v>23</v>
      </c>
      <c r="K88" s="24">
        <v>80</v>
      </c>
      <c r="L88" s="30" t="s">
        <v>23</v>
      </c>
      <c r="M88" s="72">
        <v>90</v>
      </c>
      <c r="N88" s="30" t="s">
        <v>23</v>
      </c>
      <c r="O88" s="24">
        <v>96</v>
      </c>
      <c r="P88" s="30" t="s">
        <v>23</v>
      </c>
      <c r="Q88" s="24">
        <v>100</v>
      </c>
      <c r="R88" s="30" t="s">
        <v>23</v>
      </c>
      <c r="S88" s="32">
        <f t="shared" si="20"/>
        <v>80</v>
      </c>
      <c r="T88" s="32">
        <f t="shared" si="19"/>
        <v>100</v>
      </c>
      <c r="U88" s="33">
        <f t="shared" si="16"/>
        <v>180</v>
      </c>
      <c r="V88" s="34"/>
      <c r="W88" s="35">
        <f t="shared" si="17"/>
        <v>230.40509210340701</v>
      </c>
      <c r="X88" s="1">
        <v>-81</v>
      </c>
    </row>
    <row r="89" spans="1:5" ht="14.25">
      <c r="A89" s="51"/>
      <c r="B89" s="73">
        <v>8</v>
      </c>
      <c r="C89" s="74"/>
      <c r="D89" s="75"/>
      <c r="E89" s="76"/>
    </row>
    <row r="90" spans="2:20" ht="14.25">
      <c r="B90" s="43"/>
      <c r="C90" s="44"/>
      <c r="D90" s="45"/>
      <c r="E90" s="1"/>
      <c r="F90" s="46" t="s">
        <v>45</v>
      </c>
      <c r="G90" s="9" t="s">
        <v>46</v>
      </c>
      <c r="H90" s="44"/>
      <c r="I90" s="44"/>
      <c r="J90" s="44"/>
      <c r="K90" s="47"/>
      <c r="L90" s="47"/>
      <c r="M90" s="12"/>
      <c r="N90" s="12"/>
      <c r="O90" s="43" t="s">
        <v>47</v>
      </c>
      <c r="P90" s="48" t="s">
        <v>98</v>
      </c>
      <c r="Q90" s="43"/>
      <c r="R90" s="43"/>
      <c r="S90" s="49"/>
      <c r="T90" s="50"/>
    </row>
    <row r="91" spans="2:20" ht="14.25">
      <c r="B91" s="77"/>
      <c r="C91" s="44"/>
      <c r="D91" s="45"/>
      <c r="E91" s="52"/>
      <c r="F91" s="13"/>
      <c r="G91" s="9" t="s">
        <v>52</v>
      </c>
      <c r="H91" s="44"/>
      <c r="I91" s="44"/>
      <c r="J91" s="44"/>
      <c r="K91" s="47"/>
      <c r="L91" s="47"/>
      <c r="M91" s="12"/>
      <c r="N91" s="12"/>
      <c r="O91" s="53" t="s">
        <v>50</v>
      </c>
      <c r="P91" s="48" t="s">
        <v>49</v>
      </c>
      <c r="R91" s="53"/>
      <c r="S91" s="49"/>
      <c r="T91" s="54"/>
    </row>
    <row r="92" spans="7:21" ht="14.25">
      <c r="G92" s="48" t="s">
        <v>57</v>
      </c>
      <c r="M92" s="4"/>
      <c r="N92" s="4"/>
      <c r="Q92" s="54"/>
      <c r="R92" s="54"/>
      <c r="U92" s="54"/>
    </row>
    <row r="93" spans="13:21" ht="14.25">
      <c r="M93" s="4"/>
      <c r="N93" s="4"/>
      <c r="Q93" s="54"/>
      <c r="R93" s="54"/>
      <c r="U93" s="54"/>
    </row>
    <row r="94" spans="2:21" ht="14.25">
      <c r="B94" s="48"/>
      <c r="M94" s="4"/>
      <c r="N94" s="4"/>
      <c r="Q94" s="54"/>
      <c r="R94" s="54"/>
      <c r="U94" s="54"/>
    </row>
    <row r="95" spans="2:21" ht="14.25">
      <c r="B95" s="78" t="s">
        <v>99</v>
      </c>
      <c r="M95" s="4"/>
      <c r="N95" s="4"/>
      <c r="Q95" s="54"/>
      <c r="R95" s="54"/>
      <c r="U95" s="54"/>
    </row>
    <row r="96" spans="2:21" ht="14.25">
      <c r="B96" s="78" t="s">
        <v>100</v>
      </c>
      <c r="M96" s="4"/>
      <c r="N96" s="4"/>
      <c r="Q96" s="54"/>
      <c r="R96" s="54"/>
      <c r="U96" s="54"/>
    </row>
    <row r="97" spans="2:21" ht="14.25">
      <c r="B97" s="78" t="s">
        <v>101</v>
      </c>
      <c r="M97" s="4"/>
      <c r="N97" s="4"/>
      <c r="Q97" s="54"/>
      <c r="R97" s="54"/>
      <c r="U97" s="54"/>
    </row>
    <row r="98" spans="2:21" ht="14.25">
      <c r="B98" s="78" t="s">
        <v>102</v>
      </c>
      <c r="M98" s="4"/>
      <c r="N98" s="4"/>
      <c r="Q98" s="54"/>
      <c r="R98" s="54"/>
      <c r="U98" s="54"/>
    </row>
    <row r="99" spans="2:21" ht="14.25">
      <c r="B99" s="78" t="s">
        <v>103</v>
      </c>
      <c r="M99" s="4"/>
      <c r="N99" s="4"/>
      <c r="Q99" s="54"/>
      <c r="R99" s="54"/>
      <c r="U99" s="54"/>
    </row>
    <row r="100" spans="2:21" ht="14.25">
      <c r="B100" s="78"/>
      <c r="M100" s="4"/>
      <c r="N100" s="4"/>
      <c r="Q100" s="54"/>
      <c r="R100" s="54"/>
      <c r="U100" s="54"/>
    </row>
    <row r="101" spans="2:21" ht="14.25">
      <c r="B101" s="78"/>
      <c r="M101" s="4"/>
      <c r="N101" s="4"/>
      <c r="Q101" s="54"/>
      <c r="R101" s="54"/>
      <c r="U101" s="54"/>
    </row>
    <row r="102" spans="2:21" ht="14.25">
      <c r="B102" s="48"/>
      <c r="M102" s="4"/>
      <c r="N102" s="4"/>
      <c r="Q102" s="54"/>
      <c r="R102" s="54"/>
      <c r="U102" s="54"/>
    </row>
    <row r="103" spans="2:21" ht="14.25">
      <c r="B103" s="48"/>
      <c r="M103" s="4"/>
      <c r="N103" s="4"/>
      <c r="Q103" s="54"/>
      <c r="R103" s="54"/>
      <c r="U103" s="54"/>
    </row>
    <row r="104" spans="2:21" ht="14.25">
      <c r="B104" s="48"/>
      <c r="M104" s="4"/>
      <c r="N104" s="4"/>
      <c r="Q104" s="54"/>
      <c r="R104" s="54"/>
      <c r="U104" s="54"/>
    </row>
    <row r="105" spans="2:21" ht="14.25">
      <c r="B105" s="48"/>
      <c r="M105" s="4"/>
      <c r="N105" s="4"/>
      <c r="Q105" s="54"/>
      <c r="R105" s="54"/>
      <c r="U105" s="54"/>
    </row>
    <row r="106" spans="2:21" ht="14.25">
      <c r="B106" s="48"/>
      <c r="M106" s="4"/>
      <c r="N106" s="4"/>
      <c r="Q106" s="54"/>
      <c r="R106" s="54"/>
      <c r="U106" s="54"/>
    </row>
    <row r="107" spans="1:23" ht="18.75">
      <c r="A107" s="5" t="s">
        <v>53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6.5">
      <c r="A108" s="6">
        <v>45234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4.25">
      <c r="A109" s="7" t="s">
        <v>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14" ht="14.25">
      <c r="A110" s="51"/>
      <c r="B110" s="9" t="s">
        <v>104</v>
      </c>
      <c r="D110" s="10" t="s">
        <v>105</v>
      </c>
      <c r="E110" s="68"/>
      <c r="M110" s="4"/>
      <c r="N110" s="4"/>
    </row>
    <row r="111" spans="1:23" ht="14.25">
      <c r="A111" s="15" t="s">
        <v>4</v>
      </c>
      <c r="B111" s="15"/>
      <c r="C111" s="15"/>
      <c r="D111" s="15"/>
      <c r="E111" s="15"/>
      <c r="F111" s="15"/>
      <c r="G111" s="15" t="s">
        <v>5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 t="s">
        <v>6</v>
      </c>
      <c r="T111" s="15"/>
      <c r="U111" s="15"/>
      <c r="V111" s="15"/>
      <c r="W111" s="15"/>
    </row>
    <row r="112" spans="1:23" ht="12.75" customHeight="1">
      <c r="A112" s="16" t="s">
        <v>7</v>
      </c>
      <c r="B112" s="16" t="s">
        <v>8</v>
      </c>
      <c r="C112" s="16" t="s">
        <v>9</v>
      </c>
      <c r="D112" s="17" t="s">
        <v>10</v>
      </c>
      <c r="E112" s="18" t="s">
        <v>11</v>
      </c>
      <c r="F112" s="19" t="s">
        <v>12</v>
      </c>
      <c r="G112" s="20" t="s">
        <v>13</v>
      </c>
      <c r="H112" s="20"/>
      <c r="I112" s="20"/>
      <c r="J112" s="20"/>
      <c r="K112" s="20"/>
      <c r="L112" s="20"/>
      <c r="M112" s="20" t="s">
        <v>14</v>
      </c>
      <c r="N112" s="20"/>
      <c r="O112" s="20"/>
      <c r="P112" s="20"/>
      <c r="Q112" s="20"/>
      <c r="R112" s="20"/>
      <c r="S112" s="20" t="s">
        <v>15</v>
      </c>
      <c r="T112" s="20" t="s">
        <v>16</v>
      </c>
      <c r="U112" s="20" t="s">
        <v>17</v>
      </c>
      <c r="V112" s="21" t="s">
        <v>18</v>
      </c>
      <c r="W112" s="22" t="s">
        <v>19</v>
      </c>
    </row>
    <row r="113" spans="1:23" ht="14.25">
      <c r="A113" s="16"/>
      <c r="B113" s="16"/>
      <c r="C113" s="16"/>
      <c r="D113" s="17"/>
      <c r="E113" s="18"/>
      <c r="F113" s="19"/>
      <c r="G113" s="20">
        <v>1</v>
      </c>
      <c r="H113" s="20"/>
      <c r="I113" s="20">
        <v>2</v>
      </c>
      <c r="J113" s="20"/>
      <c r="K113" s="20">
        <v>3</v>
      </c>
      <c r="L113" s="20"/>
      <c r="M113" s="20">
        <v>1</v>
      </c>
      <c r="N113" s="20"/>
      <c r="O113" s="20">
        <v>2</v>
      </c>
      <c r="P113" s="20"/>
      <c r="Q113" s="20">
        <v>3</v>
      </c>
      <c r="R113" s="20"/>
      <c r="S113" s="20"/>
      <c r="T113" s="20"/>
      <c r="U113" s="20"/>
      <c r="V113" s="21"/>
      <c r="W113" s="22"/>
    </row>
    <row r="114" spans="1:23" ht="14.25">
      <c r="A114" s="23" t="s">
        <v>106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4" ht="15">
      <c r="A115" s="60">
        <v>52</v>
      </c>
      <c r="B115" s="25" t="s">
        <v>107</v>
      </c>
      <c r="C115" s="26">
        <v>38308</v>
      </c>
      <c r="D115" s="27" t="s">
        <v>97</v>
      </c>
      <c r="E115" s="27">
        <v>86.1</v>
      </c>
      <c r="F115" s="29">
        <f aca="true" t="shared" si="21" ref="F115:F120">POWER(10,(0.722762521*(LOG10(E115/193.609)*LOG10(E115/193.609))))</f>
        <v>1.228891901066356</v>
      </c>
      <c r="G115" s="24">
        <v>65</v>
      </c>
      <c r="H115" s="30" t="s">
        <v>23</v>
      </c>
      <c r="I115" s="31">
        <v>72</v>
      </c>
      <c r="J115" s="30" t="s">
        <v>23</v>
      </c>
      <c r="K115" s="24">
        <v>80</v>
      </c>
      <c r="L115" s="30" t="s">
        <v>24</v>
      </c>
      <c r="M115" s="24">
        <v>88</v>
      </c>
      <c r="N115" s="30" t="s">
        <v>23</v>
      </c>
      <c r="O115" s="24">
        <v>95</v>
      </c>
      <c r="P115" s="30" t="s">
        <v>23</v>
      </c>
      <c r="Q115" s="24">
        <v>100</v>
      </c>
      <c r="R115" s="30" t="s">
        <v>24</v>
      </c>
      <c r="S115" s="32">
        <v>72</v>
      </c>
      <c r="T115" s="32">
        <v>95</v>
      </c>
      <c r="U115" s="33">
        <f aca="true" t="shared" si="22" ref="U115:U123">S115+T115</f>
        <v>167</v>
      </c>
      <c r="V115" s="34" t="s">
        <v>62</v>
      </c>
      <c r="W115" s="35">
        <f aca="true" t="shared" si="23" ref="W115:W123">U115*F115</f>
        <v>205.22494747808145</v>
      </c>
      <c r="X115" s="1">
        <v>-89</v>
      </c>
    </row>
    <row r="116" spans="1:24" ht="15">
      <c r="A116" s="61">
        <v>42</v>
      </c>
      <c r="B116" s="25" t="s">
        <v>108</v>
      </c>
      <c r="C116" s="26">
        <v>38196</v>
      </c>
      <c r="D116" s="27" t="s">
        <v>42</v>
      </c>
      <c r="E116" s="27">
        <v>94.6</v>
      </c>
      <c r="F116" s="29">
        <f t="shared" si="21"/>
        <v>1.1746859704073138</v>
      </c>
      <c r="G116" s="79">
        <v>73</v>
      </c>
      <c r="H116" s="30" t="s">
        <v>24</v>
      </c>
      <c r="I116" s="40">
        <v>73</v>
      </c>
      <c r="J116" s="30" t="s">
        <v>24</v>
      </c>
      <c r="K116" s="79">
        <v>73</v>
      </c>
      <c r="L116" s="30" t="s">
        <v>24</v>
      </c>
      <c r="M116" s="80">
        <v>0</v>
      </c>
      <c r="N116" s="30"/>
      <c r="O116" s="80"/>
      <c r="P116" s="30"/>
      <c r="Q116" s="80"/>
      <c r="R116" s="30"/>
      <c r="S116" s="32">
        <v>0</v>
      </c>
      <c r="T116" s="32">
        <f>MAX(M116,O116,Q116)</f>
        <v>0</v>
      </c>
      <c r="U116" s="33">
        <f t="shared" si="22"/>
        <v>0</v>
      </c>
      <c r="V116" s="34"/>
      <c r="W116" s="35">
        <f t="shared" si="23"/>
        <v>0</v>
      </c>
      <c r="X116" s="1">
        <v>-96</v>
      </c>
    </row>
    <row r="117" spans="1:24" ht="15">
      <c r="A117" s="81">
        <v>6</v>
      </c>
      <c r="B117" s="25" t="s">
        <v>109</v>
      </c>
      <c r="C117" s="26">
        <v>39710</v>
      </c>
      <c r="D117" s="27" t="s">
        <v>64</v>
      </c>
      <c r="E117" s="27">
        <v>97.15</v>
      </c>
      <c r="F117" s="29">
        <f t="shared" si="21"/>
        <v>1.160979376987692</v>
      </c>
      <c r="G117" s="24">
        <v>75</v>
      </c>
      <c r="H117" s="30" t="s">
        <v>23</v>
      </c>
      <c r="I117" s="37">
        <v>80</v>
      </c>
      <c r="J117" s="30" t="s">
        <v>23</v>
      </c>
      <c r="K117" s="24">
        <v>85</v>
      </c>
      <c r="L117" s="30" t="s">
        <v>24</v>
      </c>
      <c r="M117" s="24">
        <v>95</v>
      </c>
      <c r="N117" s="30" t="s">
        <v>23</v>
      </c>
      <c r="O117" s="24">
        <v>100</v>
      </c>
      <c r="P117" s="30" t="s">
        <v>23</v>
      </c>
      <c r="Q117" s="24">
        <v>105</v>
      </c>
      <c r="R117" s="30" t="s">
        <v>24</v>
      </c>
      <c r="S117" s="32">
        <v>80</v>
      </c>
      <c r="T117" s="32">
        <v>100</v>
      </c>
      <c r="U117" s="33">
        <f t="shared" si="22"/>
        <v>180</v>
      </c>
      <c r="V117" s="34" t="s">
        <v>58</v>
      </c>
      <c r="W117" s="35">
        <f t="shared" si="23"/>
        <v>208.97628785778454</v>
      </c>
      <c r="X117" s="1">
        <v>-102</v>
      </c>
    </row>
    <row r="118" spans="1:24" ht="15">
      <c r="A118" s="58">
        <v>9</v>
      </c>
      <c r="B118" s="25" t="s">
        <v>110</v>
      </c>
      <c r="C118" s="26">
        <v>39713</v>
      </c>
      <c r="D118" s="27" t="s">
        <v>27</v>
      </c>
      <c r="E118" s="27">
        <v>105.15</v>
      </c>
      <c r="F118" s="29">
        <f t="shared" si="21"/>
        <v>1.1240886032658637</v>
      </c>
      <c r="G118" s="24">
        <v>75</v>
      </c>
      <c r="H118" s="30" t="s">
        <v>23</v>
      </c>
      <c r="I118" s="37">
        <v>80</v>
      </c>
      <c r="J118" s="30" t="s">
        <v>23</v>
      </c>
      <c r="K118" s="24">
        <v>83</v>
      </c>
      <c r="L118" s="30" t="s">
        <v>23</v>
      </c>
      <c r="M118" s="24">
        <v>97</v>
      </c>
      <c r="N118" s="30" t="s">
        <v>23</v>
      </c>
      <c r="O118" s="24">
        <v>103</v>
      </c>
      <c r="P118" s="30" t="s">
        <v>24</v>
      </c>
      <c r="Q118" s="24">
        <v>105</v>
      </c>
      <c r="R118" s="30" t="s">
        <v>23</v>
      </c>
      <c r="S118" s="32">
        <f>MAX(G118,I118,K118)</f>
        <v>83</v>
      </c>
      <c r="T118" s="32">
        <f>MAX(M118,O118,Q118)</f>
        <v>105</v>
      </c>
      <c r="U118" s="33">
        <f t="shared" si="22"/>
        <v>188</v>
      </c>
      <c r="V118" s="34"/>
      <c r="W118" s="35">
        <f t="shared" si="23"/>
        <v>211.32865741398237</v>
      </c>
      <c r="X118" s="1">
        <v>-109</v>
      </c>
    </row>
    <row r="119" spans="1:25" ht="15">
      <c r="A119" s="58">
        <v>38</v>
      </c>
      <c r="B119" s="25" t="s">
        <v>111</v>
      </c>
      <c r="C119" s="26">
        <v>39498</v>
      </c>
      <c r="D119" s="27" t="s">
        <v>97</v>
      </c>
      <c r="E119" s="27">
        <v>107.15</v>
      </c>
      <c r="F119" s="29">
        <f t="shared" si="21"/>
        <v>1.1161253973711414</v>
      </c>
      <c r="G119" s="24">
        <v>75</v>
      </c>
      <c r="H119" s="30" t="s">
        <v>23</v>
      </c>
      <c r="I119" s="37">
        <v>80</v>
      </c>
      <c r="J119" s="30" t="s">
        <v>24</v>
      </c>
      <c r="K119" s="24">
        <v>80</v>
      </c>
      <c r="L119" s="30" t="s">
        <v>24</v>
      </c>
      <c r="M119" s="24">
        <v>97</v>
      </c>
      <c r="N119" s="30" t="s">
        <v>23</v>
      </c>
      <c r="O119" s="24">
        <v>102</v>
      </c>
      <c r="P119" s="30" t="s">
        <v>24</v>
      </c>
      <c r="Q119" s="24">
        <v>106</v>
      </c>
      <c r="R119" s="30" t="s">
        <v>24</v>
      </c>
      <c r="S119" s="32">
        <v>75</v>
      </c>
      <c r="T119" s="32">
        <v>97</v>
      </c>
      <c r="U119" s="33">
        <f t="shared" si="22"/>
        <v>172</v>
      </c>
      <c r="V119" s="34"/>
      <c r="W119" s="35">
        <f t="shared" si="23"/>
        <v>191.9735683478363</v>
      </c>
      <c r="X119" s="1">
        <v>-109</v>
      </c>
      <c r="Y119"/>
    </row>
    <row r="120" spans="1:24" ht="15">
      <c r="A120" s="58">
        <v>61</v>
      </c>
      <c r="B120" s="25" t="s">
        <v>112</v>
      </c>
      <c r="C120" s="26">
        <v>39270</v>
      </c>
      <c r="D120" s="27" t="s">
        <v>29</v>
      </c>
      <c r="E120" s="27">
        <v>89.7</v>
      </c>
      <c r="F120" s="29">
        <f t="shared" si="21"/>
        <v>1.2041837697519033</v>
      </c>
      <c r="G120" s="24">
        <v>96</v>
      </c>
      <c r="H120" s="30" t="s">
        <v>24</v>
      </c>
      <c r="I120" s="37">
        <v>96</v>
      </c>
      <c r="J120" s="30" t="s">
        <v>23</v>
      </c>
      <c r="K120" s="24">
        <v>101</v>
      </c>
      <c r="L120" s="30" t="s">
        <v>23</v>
      </c>
      <c r="M120" s="24">
        <v>115</v>
      </c>
      <c r="N120" s="30" t="s">
        <v>23</v>
      </c>
      <c r="O120" s="24">
        <v>121</v>
      </c>
      <c r="P120" s="30" t="s">
        <v>23</v>
      </c>
      <c r="Q120" s="24">
        <v>125</v>
      </c>
      <c r="R120" s="30" t="s">
        <v>23</v>
      </c>
      <c r="S120" s="32">
        <f aca="true" t="shared" si="24" ref="S120:S121">MAX(G120,I120,K120)</f>
        <v>101</v>
      </c>
      <c r="T120" s="32">
        <f aca="true" t="shared" si="25" ref="T120:T123">MAX(M120,O120,Q120)</f>
        <v>125</v>
      </c>
      <c r="U120" s="33">
        <f t="shared" si="22"/>
        <v>226</v>
      </c>
      <c r="V120" s="34" t="s">
        <v>58</v>
      </c>
      <c r="W120" s="35">
        <f t="shared" si="23"/>
        <v>272.1455319639301</v>
      </c>
      <c r="X120" s="1">
        <v>-96</v>
      </c>
    </row>
    <row r="121" spans="1:24" ht="15" hidden="1">
      <c r="A121" s="71">
        <v>61</v>
      </c>
      <c r="B121" s="25" t="s">
        <v>112</v>
      </c>
      <c r="C121" s="26">
        <v>39270</v>
      </c>
      <c r="D121" s="27" t="s">
        <v>29</v>
      </c>
      <c r="E121" s="27">
        <v>89.7</v>
      </c>
      <c r="F121" s="29">
        <f>POWER(10,(0.75194503*(LOG10(E121/175.508)*LOG10(E121/175.508))))</f>
        <v>1.1585010253635857</v>
      </c>
      <c r="G121" s="80">
        <v>96</v>
      </c>
      <c r="H121" s="30"/>
      <c r="I121" s="37">
        <v>96</v>
      </c>
      <c r="J121" s="30"/>
      <c r="K121" s="24"/>
      <c r="L121" s="30"/>
      <c r="M121" s="80">
        <v>110</v>
      </c>
      <c r="N121" s="30"/>
      <c r="O121" s="24"/>
      <c r="P121" s="30"/>
      <c r="Q121" s="24"/>
      <c r="R121" s="30"/>
      <c r="S121" s="32">
        <f t="shared" si="24"/>
        <v>96</v>
      </c>
      <c r="T121" s="32">
        <f t="shared" si="25"/>
        <v>110</v>
      </c>
      <c r="U121" s="33">
        <f t="shared" si="22"/>
        <v>206</v>
      </c>
      <c r="V121" s="34"/>
      <c r="W121" s="35">
        <f t="shared" si="23"/>
        <v>238.65121122489865</v>
      </c>
      <c r="X121" s="1">
        <v>-96</v>
      </c>
    </row>
    <row r="122" spans="1:24" ht="15">
      <c r="A122" s="71">
        <v>71</v>
      </c>
      <c r="B122" s="25" t="s">
        <v>113</v>
      </c>
      <c r="C122" s="26">
        <v>38578</v>
      </c>
      <c r="D122" s="27" t="s">
        <v>29</v>
      </c>
      <c r="E122" s="27">
        <v>112.7</v>
      </c>
      <c r="F122" s="29">
        <f aca="true" t="shared" si="26" ref="F122:F123">POWER(10,(0.722762521*(LOG10(E122/193.609)*LOG10(E122/193.609))))</f>
        <v>1.096263898686083</v>
      </c>
      <c r="G122" s="63">
        <v>105</v>
      </c>
      <c r="H122" s="30" t="s">
        <v>23</v>
      </c>
      <c r="I122" s="37">
        <v>110</v>
      </c>
      <c r="J122" s="30" t="s">
        <v>23</v>
      </c>
      <c r="K122" s="24">
        <v>115</v>
      </c>
      <c r="L122" s="30" t="s">
        <v>24</v>
      </c>
      <c r="M122" s="63">
        <v>125</v>
      </c>
      <c r="N122" s="30" t="s">
        <v>23</v>
      </c>
      <c r="O122" s="24">
        <v>132</v>
      </c>
      <c r="P122" s="30" t="s">
        <v>23</v>
      </c>
      <c r="Q122" s="24">
        <v>138</v>
      </c>
      <c r="R122" s="30" t="s">
        <v>23</v>
      </c>
      <c r="S122" s="32">
        <v>110</v>
      </c>
      <c r="T122" s="32">
        <f t="shared" si="25"/>
        <v>138</v>
      </c>
      <c r="U122" s="33">
        <f t="shared" si="22"/>
        <v>248</v>
      </c>
      <c r="V122" s="34" t="s">
        <v>58</v>
      </c>
      <c r="W122" s="35">
        <f t="shared" si="23"/>
        <v>271.8734468741486</v>
      </c>
      <c r="X122" s="1" t="s">
        <v>114</v>
      </c>
    </row>
    <row r="123" spans="1:24" ht="15">
      <c r="A123" s="60">
        <v>8</v>
      </c>
      <c r="B123" s="25" t="s">
        <v>115</v>
      </c>
      <c r="C123" s="26">
        <v>39421</v>
      </c>
      <c r="D123" s="27" t="s">
        <v>27</v>
      </c>
      <c r="E123" s="27">
        <v>87.25</v>
      </c>
      <c r="F123" s="29">
        <f t="shared" si="26"/>
        <v>1.220692661932488</v>
      </c>
      <c r="G123" s="24">
        <v>117</v>
      </c>
      <c r="H123" s="30" t="s">
        <v>23</v>
      </c>
      <c r="I123" s="31">
        <v>121</v>
      </c>
      <c r="J123" s="30" t="s">
        <v>23</v>
      </c>
      <c r="K123" s="24">
        <v>125</v>
      </c>
      <c r="L123" s="30" t="s">
        <v>24</v>
      </c>
      <c r="M123" s="24">
        <v>146</v>
      </c>
      <c r="N123" s="30" t="s">
        <v>23</v>
      </c>
      <c r="O123" s="24">
        <v>152</v>
      </c>
      <c r="P123" s="30" t="s">
        <v>23</v>
      </c>
      <c r="Q123" s="24">
        <v>156</v>
      </c>
      <c r="R123" s="30" t="s">
        <v>23</v>
      </c>
      <c r="S123" s="32">
        <v>121</v>
      </c>
      <c r="T123" s="32">
        <f t="shared" si="25"/>
        <v>156</v>
      </c>
      <c r="U123" s="33">
        <f t="shared" si="22"/>
        <v>277</v>
      </c>
      <c r="V123" s="34" t="s">
        <v>58</v>
      </c>
      <c r="W123" s="35">
        <f t="shared" si="23"/>
        <v>338.13186735529916</v>
      </c>
      <c r="X123" s="1">
        <v>-89</v>
      </c>
    </row>
    <row r="124" spans="2:20" ht="14.25">
      <c r="B124" s="43"/>
      <c r="C124" s="44"/>
      <c r="D124" s="45"/>
      <c r="E124" s="1"/>
      <c r="F124" s="46" t="s">
        <v>45</v>
      </c>
      <c r="G124" s="9" t="s">
        <v>57</v>
      </c>
      <c r="H124" s="44"/>
      <c r="I124" s="44"/>
      <c r="J124" s="44"/>
      <c r="K124" s="47"/>
      <c r="L124" s="47"/>
      <c r="M124" s="12"/>
      <c r="N124" s="12"/>
      <c r="O124" s="43" t="s">
        <v>47</v>
      </c>
      <c r="P124" s="48" t="s">
        <v>48</v>
      </c>
      <c r="Q124" s="43"/>
      <c r="R124" s="43"/>
      <c r="S124" s="49"/>
      <c r="T124" s="50"/>
    </row>
    <row r="125" spans="2:20" ht="14.25">
      <c r="B125" s="51"/>
      <c r="C125" s="44"/>
      <c r="D125" s="45"/>
      <c r="E125" s="52"/>
      <c r="F125" s="13"/>
      <c r="G125" s="9" t="s">
        <v>61</v>
      </c>
      <c r="H125" s="44"/>
      <c r="I125" s="44"/>
      <c r="J125" s="44"/>
      <c r="K125" s="47"/>
      <c r="L125" s="47"/>
      <c r="M125" s="12"/>
      <c r="N125" s="12"/>
      <c r="O125" s="53" t="s">
        <v>50</v>
      </c>
      <c r="P125" s="48" t="s">
        <v>51</v>
      </c>
      <c r="R125" s="53"/>
      <c r="S125" s="49"/>
      <c r="T125" s="54"/>
    </row>
    <row r="126" spans="7:21" ht="14.25">
      <c r="G126" s="48" t="s">
        <v>52</v>
      </c>
      <c r="M126" s="4"/>
      <c r="N126" s="4"/>
      <c r="Q126" s="54"/>
      <c r="R126" s="54"/>
      <c r="U126" s="54"/>
    </row>
    <row r="127" spans="13:21" ht="14.25">
      <c r="M127" s="4"/>
      <c r="N127" s="4"/>
      <c r="Q127" s="54"/>
      <c r="R127" s="54"/>
      <c r="U127" s="54"/>
    </row>
    <row r="128" spans="2:21" ht="14.25">
      <c r="B128" s="48"/>
      <c r="M128" s="4"/>
      <c r="N128" s="4"/>
      <c r="Q128" s="54"/>
      <c r="R128" s="54"/>
      <c r="U128" s="54"/>
    </row>
    <row r="129" spans="2:21" ht="14.25">
      <c r="B129" s="48"/>
      <c r="M129" s="4"/>
      <c r="N129" s="4"/>
      <c r="Q129" s="54"/>
      <c r="R129" s="54"/>
      <c r="U129" s="54"/>
    </row>
    <row r="130" spans="2:21" ht="14.25">
      <c r="B130" s="48"/>
      <c r="M130" s="4"/>
      <c r="N130" s="4"/>
      <c r="Q130" s="54"/>
      <c r="R130" s="54"/>
      <c r="U130" s="54"/>
    </row>
    <row r="131" spans="2:21" ht="14.25">
      <c r="B131" s="48"/>
      <c r="M131" s="4"/>
      <c r="N131" s="4"/>
      <c r="Q131" s="54"/>
      <c r="R131" s="54"/>
      <c r="U131" s="54"/>
    </row>
    <row r="132" spans="2:21" ht="14.25">
      <c r="B132" s="48"/>
      <c r="M132" s="4"/>
      <c r="N132" s="4"/>
      <c r="Q132" s="54"/>
      <c r="R132" s="54"/>
      <c r="U132" s="54"/>
    </row>
    <row r="133" spans="2:21" ht="14.25">
      <c r="B133" s="48"/>
      <c r="M133" s="4"/>
      <c r="N133" s="4"/>
      <c r="Q133" s="54"/>
      <c r="R133" s="54"/>
      <c r="U133" s="54"/>
    </row>
    <row r="134" spans="2:21" ht="14.25">
      <c r="B134" s="48"/>
      <c r="M134" s="4"/>
      <c r="N134" s="4"/>
      <c r="Q134" s="54"/>
      <c r="R134" s="54"/>
      <c r="U134" s="54"/>
    </row>
    <row r="135" spans="2:21" ht="14.25">
      <c r="B135" s="48"/>
      <c r="M135" s="4"/>
      <c r="N135" s="4"/>
      <c r="Q135" s="54"/>
      <c r="R135" s="54"/>
      <c r="U135" s="54"/>
    </row>
    <row r="136" spans="2:21" ht="14.25">
      <c r="B136" s="48"/>
      <c r="M136" s="4"/>
      <c r="N136" s="4"/>
      <c r="Q136" s="54"/>
      <c r="R136" s="54"/>
      <c r="U136" s="54"/>
    </row>
    <row r="137" spans="2:21" ht="14.25">
      <c r="B137" s="48"/>
      <c r="M137" s="4"/>
      <c r="N137" s="4"/>
      <c r="Q137" s="54"/>
      <c r="R137" s="54"/>
      <c r="U137" s="54"/>
    </row>
    <row r="138" spans="2:21" ht="14.25">
      <c r="B138" s="48"/>
      <c r="M138" s="4"/>
      <c r="N138" s="4"/>
      <c r="Q138" s="54"/>
      <c r="R138" s="54"/>
      <c r="U138" s="54"/>
    </row>
    <row r="139" spans="2:21" ht="14.25">
      <c r="B139" s="48"/>
      <c r="M139" s="4"/>
      <c r="N139" s="4"/>
      <c r="Q139" s="54"/>
      <c r="R139" s="54"/>
      <c r="U139" s="54"/>
    </row>
    <row r="140" spans="2:21" ht="14.25">
      <c r="B140" s="48"/>
      <c r="M140" s="4"/>
      <c r="N140" s="4"/>
      <c r="Q140" s="54"/>
      <c r="R140" s="54"/>
      <c r="U140" s="54"/>
    </row>
    <row r="141" spans="2:21" ht="14.25">
      <c r="B141" s="48"/>
      <c r="M141" s="4"/>
      <c r="N141" s="4"/>
      <c r="Q141" s="54"/>
      <c r="R141" s="54"/>
      <c r="U141" s="54"/>
    </row>
    <row r="142" spans="1:23" ht="18.75">
      <c r="A142" s="5" t="s">
        <v>0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6.5">
      <c r="A143" s="6">
        <v>45234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>
      <c r="A144" s="7" t="s">
        <v>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14" ht="14.25">
      <c r="A145" s="51"/>
      <c r="B145" s="9" t="s">
        <v>116</v>
      </c>
      <c r="D145" s="10" t="s">
        <v>117</v>
      </c>
      <c r="E145" s="68"/>
      <c r="M145" s="4"/>
      <c r="N145" s="4"/>
    </row>
    <row r="146" spans="1:23" ht="14.25">
      <c r="A146" s="15" t="s">
        <v>4</v>
      </c>
      <c r="B146" s="15"/>
      <c r="C146" s="15"/>
      <c r="D146" s="15"/>
      <c r="E146" s="15"/>
      <c r="F146" s="15"/>
      <c r="G146" s="15" t="s">
        <v>5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 t="s">
        <v>6</v>
      </c>
      <c r="T146" s="15"/>
      <c r="U146" s="15"/>
      <c r="V146" s="15"/>
      <c r="W146" s="15"/>
    </row>
    <row r="147" spans="1:23" ht="12.75" customHeight="1">
      <c r="A147" s="16" t="s">
        <v>7</v>
      </c>
      <c r="B147" s="16" t="s">
        <v>8</v>
      </c>
      <c r="C147" s="16" t="s">
        <v>9</v>
      </c>
      <c r="D147" s="17" t="s">
        <v>10</v>
      </c>
      <c r="E147" s="18" t="s">
        <v>11</v>
      </c>
      <c r="F147" s="19" t="s">
        <v>12</v>
      </c>
      <c r="G147" s="20" t="s">
        <v>13</v>
      </c>
      <c r="H147" s="20"/>
      <c r="I147" s="20"/>
      <c r="J147" s="20"/>
      <c r="K147" s="20"/>
      <c r="L147" s="20"/>
      <c r="M147" s="20" t="s">
        <v>14</v>
      </c>
      <c r="N147" s="20"/>
      <c r="O147" s="20"/>
      <c r="P147" s="20"/>
      <c r="Q147" s="20"/>
      <c r="R147" s="20"/>
      <c r="S147" s="20" t="s">
        <v>15</v>
      </c>
      <c r="T147" s="20" t="s">
        <v>16</v>
      </c>
      <c r="U147" s="20" t="s">
        <v>17</v>
      </c>
      <c r="V147" s="21" t="s">
        <v>18</v>
      </c>
      <c r="W147" s="22" t="s">
        <v>19</v>
      </c>
    </row>
    <row r="148" spans="1:23" ht="14.25">
      <c r="A148" s="16"/>
      <c r="B148" s="16"/>
      <c r="C148" s="16"/>
      <c r="D148" s="17"/>
      <c r="E148" s="18"/>
      <c r="F148" s="19"/>
      <c r="G148" s="20">
        <v>1</v>
      </c>
      <c r="H148" s="20"/>
      <c r="I148" s="20">
        <v>2</v>
      </c>
      <c r="J148" s="20"/>
      <c r="K148" s="20">
        <v>3</v>
      </c>
      <c r="L148" s="20"/>
      <c r="M148" s="20">
        <v>1</v>
      </c>
      <c r="N148" s="20"/>
      <c r="O148" s="20">
        <v>2</v>
      </c>
      <c r="P148" s="20"/>
      <c r="Q148" s="20">
        <v>3</v>
      </c>
      <c r="R148" s="20"/>
      <c r="S148" s="20"/>
      <c r="T148" s="20"/>
      <c r="U148" s="20"/>
      <c r="V148" s="21"/>
      <c r="W148" s="22"/>
    </row>
    <row r="149" spans="1:23" ht="14.25">
      <c r="A149" s="23" t="s">
        <v>118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ht="15">
      <c r="A150" s="24">
        <v>20</v>
      </c>
      <c r="B150" s="25" t="s">
        <v>119</v>
      </c>
      <c r="C150" s="26">
        <v>39421</v>
      </c>
      <c r="D150" s="27" t="s">
        <v>27</v>
      </c>
      <c r="E150" s="27">
        <v>83.45</v>
      </c>
      <c r="F150" s="29">
        <f aca="true" t="shared" si="27" ref="F150:F152">POWER(10,(0.722762521*(LOG10(E150/193.609)*LOG10(E150/193.609))))</f>
        <v>1.2489745921384188</v>
      </c>
      <c r="G150" s="59">
        <v>60</v>
      </c>
      <c r="H150" s="30" t="s">
        <v>23</v>
      </c>
      <c r="I150" s="82">
        <v>63</v>
      </c>
      <c r="J150" s="30" t="s">
        <v>23</v>
      </c>
      <c r="K150" s="59">
        <v>65</v>
      </c>
      <c r="L150" s="30" t="s">
        <v>24</v>
      </c>
      <c r="M150" s="59">
        <v>70</v>
      </c>
      <c r="N150" s="30" t="s">
        <v>23</v>
      </c>
      <c r="O150" s="59">
        <v>75</v>
      </c>
      <c r="P150" s="30" t="s">
        <v>23</v>
      </c>
      <c r="Q150" s="59">
        <v>80</v>
      </c>
      <c r="R150" s="30" t="s">
        <v>23</v>
      </c>
      <c r="S150" s="32">
        <f>MAX(G150,I150,K150)</f>
        <v>65</v>
      </c>
      <c r="T150" s="32">
        <f>MAX(M150,O150,Q150)</f>
        <v>80</v>
      </c>
      <c r="U150" s="33">
        <f aca="true" t="shared" si="28" ref="U150:U164">S150+T150</f>
        <v>145</v>
      </c>
      <c r="V150" s="34"/>
      <c r="W150" s="35">
        <f aca="true" t="shared" si="29" ref="W150:W164">U150*F150</f>
        <v>181.1013158600707</v>
      </c>
    </row>
    <row r="151" spans="1:23" ht="15">
      <c r="A151" s="24">
        <v>1</v>
      </c>
      <c r="B151" s="25" t="s">
        <v>120</v>
      </c>
      <c r="C151" s="26">
        <v>41304</v>
      </c>
      <c r="D151" s="27" t="s">
        <v>27</v>
      </c>
      <c r="E151" s="27">
        <v>91.35</v>
      </c>
      <c r="F151" s="29">
        <f t="shared" si="27"/>
        <v>1.193753336389122</v>
      </c>
      <c r="G151" s="83" t="s">
        <v>121</v>
      </c>
      <c r="H151" s="83" t="s">
        <v>23</v>
      </c>
      <c r="I151" s="83" t="s">
        <v>122</v>
      </c>
      <c r="J151" s="83" t="s">
        <v>23</v>
      </c>
      <c r="K151" s="83" t="s">
        <v>123</v>
      </c>
      <c r="L151" s="83" t="s">
        <v>24</v>
      </c>
      <c r="M151" s="83" t="s">
        <v>124</v>
      </c>
      <c r="N151" s="83" t="s">
        <v>23</v>
      </c>
      <c r="O151" s="83" t="s">
        <v>125</v>
      </c>
      <c r="P151" s="83" t="s">
        <v>23</v>
      </c>
      <c r="Q151" s="83" t="s">
        <v>126</v>
      </c>
      <c r="R151" s="83" t="s">
        <v>24</v>
      </c>
      <c r="S151" s="32">
        <v>29</v>
      </c>
      <c r="T151" s="32">
        <v>40</v>
      </c>
      <c r="U151" s="33">
        <f t="shared" si="28"/>
        <v>69</v>
      </c>
      <c r="V151" s="84"/>
      <c r="W151" s="35">
        <f t="shared" si="29"/>
        <v>82.36898021084941</v>
      </c>
    </row>
    <row r="152" spans="1:23" ht="15">
      <c r="A152" s="24">
        <v>63</v>
      </c>
      <c r="B152" s="25" t="s">
        <v>127</v>
      </c>
      <c r="C152" s="26">
        <v>40641</v>
      </c>
      <c r="D152" s="27" t="s">
        <v>128</v>
      </c>
      <c r="E152" s="27">
        <v>65.75</v>
      </c>
      <c r="F152" s="29">
        <f t="shared" si="27"/>
        <v>1.442114554795277</v>
      </c>
      <c r="G152" s="59">
        <v>22</v>
      </c>
      <c r="H152" s="30" t="s">
        <v>23</v>
      </c>
      <c r="I152" s="82">
        <v>24</v>
      </c>
      <c r="J152" s="30" t="s">
        <v>23</v>
      </c>
      <c r="K152" s="59">
        <v>26</v>
      </c>
      <c r="L152" s="30" t="s">
        <v>23</v>
      </c>
      <c r="M152" s="59">
        <v>27</v>
      </c>
      <c r="N152" s="30" t="s">
        <v>23</v>
      </c>
      <c r="O152" s="59">
        <v>29</v>
      </c>
      <c r="P152" s="30" t="s">
        <v>24</v>
      </c>
      <c r="Q152" s="59">
        <v>31</v>
      </c>
      <c r="R152" s="30" t="s">
        <v>23</v>
      </c>
      <c r="S152" s="32">
        <f aca="true" t="shared" si="30" ref="S152:S155">MAX(G152,I152,K152)</f>
        <v>26</v>
      </c>
      <c r="T152" s="32">
        <f aca="true" t="shared" si="31" ref="T152:T153">MAX(M152,O152,Q152)</f>
        <v>31</v>
      </c>
      <c r="U152" s="33">
        <f t="shared" si="28"/>
        <v>57</v>
      </c>
      <c r="V152" s="34"/>
      <c r="W152" s="35">
        <f t="shared" si="29"/>
        <v>82.20052962333078</v>
      </c>
    </row>
    <row r="153" spans="1:23" ht="15" hidden="1">
      <c r="A153" s="24">
        <v>78</v>
      </c>
      <c r="B153" s="25" t="s">
        <v>129</v>
      </c>
      <c r="C153" s="26">
        <v>40272</v>
      </c>
      <c r="D153" s="27" t="s">
        <v>128</v>
      </c>
      <c r="E153" s="27">
        <v>63</v>
      </c>
      <c r="F153" s="29">
        <f>POWER(10,(0.75194503*(LOG10(E153/175.508)*LOG10(E153/175.508))))</f>
        <v>1.4088823094567566</v>
      </c>
      <c r="G153" s="59">
        <v>42</v>
      </c>
      <c r="H153" s="30"/>
      <c r="I153" s="39"/>
      <c r="J153" s="30"/>
      <c r="K153" s="59"/>
      <c r="L153" s="30"/>
      <c r="M153" s="59">
        <v>47</v>
      </c>
      <c r="N153" s="30"/>
      <c r="O153" s="59"/>
      <c r="P153" s="30"/>
      <c r="Q153" s="59"/>
      <c r="R153" s="30"/>
      <c r="S153" s="32">
        <f t="shared" si="30"/>
        <v>42</v>
      </c>
      <c r="T153" s="32">
        <f t="shared" si="31"/>
        <v>47</v>
      </c>
      <c r="U153" s="33">
        <f t="shared" si="28"/>
        <v>89</v>
      </c>
      <c r="V153" s="34"/>
      <c r="W153" s="35">
        <f t="shared" si="29"/>
        <v>125.39052554165134</v>
      </c>
    </row>
    <row r="154" spans="1:23" ht="15">
      <c r="A154" s="24">
        <v>78</v>
      </c>
      <c r="B154" s="25" t="s">
        <v>129</v>
      </c>
      <c r="C154" s="26">
        <v>40272</v>
      </c>
      <c r="D154" s="27" t="s">
        <v>128</v>
      </c>
      <c r="E154" s="27">
        <v>63</v>
      </c>
      <c r="F154" s="29">
        <f aca="true" t="shared" si="32" ref="F154:F164">POWER(10,(0.722762521*(LOG10(E154/193.609)*LOG10(E154/193.609))))</f>
        <v>1.4853504398322526</v>
      </c>
      <c r="G154" s="72">
        <v>42</v>
      </c>
      <c r="H154" s="30" t="s">
        <v>23</v>
      </c>
      <c r="I154" s="56">
        <v>44</v>
      </c>
      <c r="J154" s="30" t="s">
        <v>23</v>
      </c>
      <c r="K154" s="63">
        <v>46</v>
      </c>
      <c r="L154" s="30" t="s">
        <v>23</v>
      </c>
      <c r="M154" s="63">
        <v>47</v>
      </c>
      <c r="N154" s="30" t="s">
        <v>23</v>
      </c>
      <c r="O154" s="72">
        <v>50</v>
      </c>
      <c r="P154" s="30" t="s">
        <v>23</v>
      </c>
      <c r="Q154" s="85">
        <v>53</v>
      </c>
      <c r="R154" s="30" t="s">
        <v>24</v>
      </c>
      <c r="S154" s="32">
        <f t="shared" si="30"/>
        <v>46</v>
      </c>
      <c r="T154" s="32">
        <v>50</v>
      </c>
      <c r="U154" s="33">
        <f t="shared" si="28"/>
        <v>96</v>
      </c>
      <c r="V154" s="34"/>
      <c r="W154" s="35">
        <f t="shared" si="29"/>
        <v>142.59364222389624</v>
      </c>
    </row>
    <row r="155" spans="1:23" ht="15">
      <c r="A155" s="24">
        <v>3</v>
      </c>
      <c r="B155" s="25" t="s">
        <v>130</v>
      </c>
      <c r="C155" s="26">
        <v>39502</v>
      </c>
      <c r="D155" s="27" t="s">
        <v>29</v>
      </c>
      <c r="E155" s="27">
        <v>60.1</v>
      </c>
      <c r="F155" s="29">
        <f t="shared" si="32"/>
        <v>1.5365846522035111</v>
      </c>
      <c r="G155" s="59">
        <v>43</v>
      </c>
      <c r="H155" s="30" t="s">
        <v>23</v>
      </c>
      <c r="I155" s="39">
        <v>46</v>
      </c>
      <c r="J155" s="30" t="s">
        <v>23</v>
      </c>
      <c r="K155" s="59">
        <v>48</v>
      </c>
      <c r="L155" s="30" t="s">
        <v>23</v>
      </c>
      <c r="M155" s="59">
        <v>55</v>
      </c>
      <c r="N155" s="30" t="s">
        <v>23</v>
      </c>
      <c r="O155" s="59">
        <v>58</v>
      </c>
      <c r="P155" s="30" t="s">
        <v>24</v>
      </c>
      <c r="Q155" s="59">
        <v>58</v>
      </c>
      <c r="R155" s="30" t="s">
        <v>24</v>
      </c>
      <c r="S155" s="32">
        <f t="shared" si="30"/>
        <v>48</v>
      </c>
      <c r="T155" s="32">
        <v>55</v>
      </c>
      <c r="U155" s="33">
        <f t="shared" si="28"/>
        <v>103</v>
      </c>
      <c r="V155" s="34"/>
      <c r="W155" s="35">
        <f t="shared" si="29"/>
        <v>158.26821917696165</v>
      </c>
    </row>
    <row r="156" spans="1:23" ht="15">
      <c r="A156" s="24">
        <v>55</v>
      </c>
      <c r="B156" s="25" t="s">
        <v>131</v>
      </c>
      <c r="C156" s="26">
        <v>39960</v>
      </c>
      <c r="D156" s="27" t="s">
        <v>29</v>
      </c>
      <c r="E156" s="27">
        <v>61.6</v>
      </c>
      <c r="F156" s="29">
        <f t="shared" si="32"/>
        <v>1.509303808967527</v>
      </c>
      <c r="G156" s="59">
        <v>21</v>
      </c>
      <c r="H156" s="30" t="s">
        <v>23</v>
      </c>
      <c r="I156" s="39">
        <v>23</v>
      </c>
      <c r="J156" s="30" t="s">
        <v>23</v>
      </c>
      <c r="K156" s="59">
        <v>25</v>
      </c>
      <c r="L156" s="30" t="s">
        <v>24</v>
      </c>
      <c r="M156" s="59">
        <v>30</v>
      </c>
      <c r="N156" s="30" t="s">
        <v>23</v>
      </c>
      <c r="O156" s="59">
        <v>32</v>
      </c>
      <c r="P156" s="30" t="s">
        <v>24</v>
      </c>
      <c r="Q156" s="59">
        <v>33</v>
      </c>
      <c r="R156" s="30" t="s">
        <v>23</v>
      </c>
      <c r="S156" s="32">
        <v>23</v>
      </c>
      <c r="T156" s="32">
        <f>MAX(M156,O156,Q156)</f>
        <v>33</v>
      </c>
      <c r="U156" s="33">
        <f t="shared" si="28"/>
        <v>56</v>
      </c>
      <c r="V156" s="34"/>
      <c r="W156" s="35">
        <f t="shared" si="29"/>
        <v>84.52101330218152</v>
      </c>
    </row>
    <row r="157" spans="1:23" ht="15">
      <c r="A157" s="24">
        <v>86</v>
      </c>
      <c r="B157" s="25" t="s">
        <v>132</v>
      </c>
      <c r="C157" s="26">
        <v>39879</v>
      </c>
      <c r="D157" s="27" t="s">
        <v>42</v>
      </c>
      <c r="E157" s="27">
        <v>76.15</v>
      </c>
      <c r="F157" s="29">
        <f t="shared" si="32"/>
        <v>1.314319125336671</v>
      </c>
      <c r="G157" s="59">
        <v>38</v>
      </c>
      <c r="H157" s="30" t="s">
        <v>24</v>
      </c>
      <c r="I157" s="39">
        <v>38</v>
      </c>
      <c r="J157" s="30" t="s">
        <v>24</v>
      </c>
      <c r="K157" s="59">
        <v>38</v>
      </c>
      <c r="L157" s="30" t="s">
        <v>23</v>
      </c>
      <c r="M157" s="59">
        <v>44</v>
      </c>
      <c r="N157" s="30" t="s">
        <v>23</v>
      </c>
      <c r="O157" s="59">
        <v>47</v>
      </c>
      <c r="P157" s="30" t="s">
        <v>23</v>
      </c>
      <c r="Q157" s="59">
        <v>50</v>
      </c>
      <c r="R157" s="30" t="s">
        <v>24</v>
      </c>
      <c r="S157" s="32">
        <f aca="true" t="shared" si="33" ref="S157:S160">MAX(G157,I157,K157)</f>
        <v>38</v>
      </c>
      <c r="T157" s="32">
        <v>47</v>
      </c>
      <c r="U157" s="33">
        <f t="shared" si="28"/>
        <v>85</v>
      </c>
      <c r="V157" s="34"/>
      <c r="W157" s="35">
        <f t="shared" si="29"/>
        <v>111.71712565361705</v>
      </c>
    </row>
    <row r="158" spans="1:23" ht="15">
      <c r="A158" s="24">
        <v>56</v>
      </c>
      <c r="B158" s="25" t="s">
        <v>133</v>
      </c>
      <c r="C158" s="26">
        <v>40572</v>
      </c>
      <c r="D158" s="27" t="s">
        <v>42</v>
      </c>
      <c r="E158" s="27">
        <v>68.4</v>
      </c>
      <c r="F158" s="29">
        <f t="shared" si="32"/>
        <v>1.4046818843560058</v>
      </c>
      <c r="G158" s="72">
        <v>35</v>
      </c>
      <c r="H158" s="30" t="s">
        <v>23</v>
      </c>
      <c r="I158" s="39">
        <v>38</v>
      </c>
      <c r="J158" s="30" t="s">
        <v>23</v>
      </c>
      <c r="K158" s="59">
        <v>40</v>
      </c>
      <c r="L158" s="30" t="s">
        <v>23</v>
      </c>
      <c r="M158" s="85">
        <v>43</v>
      </c>
      <c r="N158" s="30" t="s">
        <v>24</v>
      </c>
      <c r="O158" s="59">
        <v>43</v>
      </c>
      <c r="P158" s="30" t="s">
        <v>23</v>
      </c>
      <c r="Q158" s="59">
        <v>47</v>
      </c>
      <c r="R158" s="30" t="s">
        <v>24</v>
      </c>
      <c r="S158" s="32">
        <f t="shared" si="33"/>
        <v>40</v>
      </c>
      <c r="T158" s="32">
        <v>43</v>
      </c>
      <c r="U158" s="33">
        <f t="shared" si="28"/>
        <v>83</v>
      </c>
      <c r="V158" s="34"/>
      <c r="W158" s="35">
        <f t="shared" si="29"/>
        <v>116.58859640154849</v>
      </c>
    </row>
    <row r="159" spans="1:23" ht="15">
      <c r="A159" s="24">
        <v>34</v>
      </c>
      <c r="B159" s="25" t="s">
        <v>134</v>
      </c>
      <c r="C159" s="26">
        <v>40289</v>
      </c>
      <c r="D159" s="27" t="s">
        <v>42</v>
      </c>
      <c r="E159" s="27">
        <v>68.45</v>
      </c>
      <c r="F159" s="29">
        <f t="shared" si="32"/>
        <v>1.4040118213292951</v>
      </c>
      <c r="G159" s="59">
        <v>38</v>
      </c>
      <c r="H159" s="30" t="s">
        <v>23</v>
      </c>
      <c r="I159" s="39">
        <v>41</v>
      </c>
      <c r="J159" s="30" t="s">
        <v>23</v>
      </c>
      <c r="K159" s="59">
        <v>43</v>
      </c>
      <c r="L159" s="30" t="s">
        <v>23</v>
      </c>
      <c r="M159" s="59">
        <v>48</v>
      </c>
      <c r="N159" s="30" t="s">
        <v>23</v>
      </c>
      <c r="O159" s="59">
        <v>52</v>
      </c>
      <c r="P159" s="30" t="s">
        <v>23</v>
      </c>
      <c r="Q159" s="59">
        <v>56</v>
      </c>
      <c r="R159" s="30" t="s">
        <v>23</v>
      </c>
      <c r="S159" s="32">
        <f t="shared" si="33"/>
        <v>43</v>
      </c>
      <c r="T159" s="32">
        <f aca="true" t="shared" si="34" ref="T159:T160">MAX(M159,O159,Q159)</f>
        <v>56</v>
      </c>
      <c r="U159" s="33">
        <f t="shared" si="28"/>
        <v>99</v>
      </c>
      <c r="V159" s="34"/>
      <c r="W159" s="35">
        <f t="shared" si="29"/>
        <v>138.99717031160023</v>
      </c>
    </row>
    <row r="160" spans="1:23" ht="15">
      <c r="A160" s="24">
        <v>49</v>
      </c>
      <c r="B160" s="25" t="s">
        <v>135</v>
      </c>
      <c r="C160" s="26">
        <v>39982</v>
      </c>
      <c r="D160" s="27" t="s">
        <v>42</v>
      </c>
      <c r="E160" s="27">
        <v>74.8</v>
      </c>
      <c r="F160" s="29">
        <f t="shared" si="32"/>
        <v>1.3282969500274362</v>
      </c>
      <c r="G160" s="59">
        <v>39</v>
      </c>
      <c r="H160" s="30" t="s">
        <v>23</v>
      </c>
      <c r="I160" s="39">
        <v>43</v>
      </c>
      <c r="J160" s="30" t="s">
        <v>23</v>
      </c>
      <c r="K160" s="59">
        <v>45</v>
      </c>
      <c r="L160" s="30" t="s">
        <v>23</v>
      </c>
      <c r="M160" s="59">
        <v>48</v>
      </c>
      <c r="N160" s="30" t="s">
        <v>23</v>
      </c>
      <c r="O160" s="59">
        <v>53</v>
      </c>
      <c r="P160" s="30" t="s">
        <v>23</v>
      </c>
      <c r="Q160" s="59">
        <v>55</v>
      </c>
      <c r="R160" s="30" t="s">
        <v>23</v>
      </c>
      <c r="S160" s="32">
        <f t="shared" si="33"/>
        <v>45</v>
      </c>
      <c r="T160" s="32">
        <f t="shared" si="34"/>
        <v>55</v>
      </c>
      <c r="U160" s="33">
        <f t="shared" si="28"/>
        <v>100</v>
      </c>
      <c r="V160" s="34"/>
      <c r="W160" s="35">
        <f t="shared" si="29"/>
        <v>132.82969500274362</v>
      </c>
    </row>
    <row r="161" spans="1:23" ht="15">
      <c r="A161" s="24">
        <v>90</v>
      </c>
      <c r="B161" s="25" t="s">
        <v>136</v>
      </c>
      <c r="C161" s="26">
        <v>38902</v>
      </c>
      <c r="D161" s="27" t="s">
        <v>36</v>
      </c>
      <c r="E161" s="27">
        <v>91.15</v>
      </c>
      <c r="F161" s="29">
        <f t="shared" si="32"/>
        <v>1.1949895742157315</v>
      </c>
      <c r="G161" s="59">
        <v>40</v>
      </c>
      <c r="H161" s="30" t="s">
        <v>23</v>
      </c>
      <c r="I161" s="39">
        <v>45</v>
      </c>
      <c r="J161" s="30" t="s">
        <v>23</v>
      </c>
      <c r="K161" s="59">
        <v>50</v>
      </c>
      <c r="L161" s="30" t="s">
        <v>24</v>
      </c>
      <c r="M161" s="59">
        <v>50</v>
      </c>
      <c r="N161" s="30" t="s">
        <v>23</v>
      </c>
      <c r="O161" s="59">
        <v>55</v>
      </c>
      <c r="P161" s="30" t="s">
        <v>24</v>
      </c>
      <c r="Q161" s="59">
        <v>55</v>
      </c>
      <c r="R161" s="30" t="s">
        <v>24</v>
      </c>
      <c r="S161" s="32">
        <v>45</v>
      </c>
      <c r="T161" s="32">
        <v>50</v>
      </c>
      <c r="U161" s="33">
        <f t="shared" si="28"/>
        <v>95</v>
      </c>
      <c r="V161" s="34"/>
      <c r="W161" s="35">
        <f t="shared" si="29"/>
        <v>113.5240095504945</v>
      </c>
    </row>
    <row r="162" spans="1:23" ht="15">
      <c r="A162" s="24">
        <v>46</v>
      </c>
      <c r="B162" s="25" t="s">
        <v>137</v>
      </c>
      <c r="C162" s="26">
        <v>39499</v>
      </c>
      <c r="D162" s="27" t="s">
        <v>36</v>
      </c>
      <c r="E162" s="27">
        <v>86.25</v>
      </c>
      <c r="F162" s="29">
        <f t="shared" si="32"/>
        <v>1.2278053815803325</v>
      </c>
      <c r="G162" s="59">
        <v>55</v>
      </c>
      <c r="H162" s="30" t="s">
        <v>23</v>
      </c>
      <c r="I162" s="39">
        <v>60</v>
      </c>
      <c r="J162" s="30" t="s">
        <v>24</v>
      </c>
      <c r="K162" s="59">
        <v>60</v>
      </c>
      <c r="L162" s="30" t="s">
        <v>24</v>
      </c>
      <c r="M162" s="59">
        <v>65</v>
      </c>
      <c r="N162" s="30" t="s">
        <v>23</v>
      </c>
      <c r="O162" s="59">
        <v>70</v>
      </c>
      <c r="P162" s="30" t="s">
        <v>23</v>
      </c>
      <c r="Q162" s="59">
        <v>75</v>
      </c>
      <c r="R162" s="30" t="s">
        <v>24</v>
      </c>
      <c r="S162" s="32">
        <v>55</v>
      </c>
      <c r="T162" s="32">
        <v>70</v>
      </c>
      <c r="U162" s="33">
        <f t="shared" si="28"/>
        <v>125</v>
      </c>
      <c r="V162" s="34"/>
      <c r="W162" s="35">
        <f t="shared" si="29"/>
        <v>153.47567269754157</v>
      </c>
    </row>
    <row r="163" spans="1:23" ht="15">
      <c r="A163" s="24">
        <v>23</v>
      </c>
      <c r="B163" s="25" t="s">
        <v>138</v>
      </c>
      <c r="C163" s="26">
        <v>40289</v>
      </c>
      <c r="D163" s="27" t="s">
        <v>22</v>
      </c>
      <c r="E163" s="27">
        <v>56.8</v>
      </c>
      <c r="F163" s="29">
        <f t="shared" si="32"/>
        <v>1.6032574371537605</v>
      </c>
      <c r="G163" s="63">
        <v>27</v>
      </c>
      <c r="H163" s="30" t="s">
        <v>23</v>
      </c>
      <c r="I163" s="39">
        <v>30</v>
      </c>
      <c r="J163" s="30" t="s">
        <v>23</v>
      </c>
      <c r="K163" s="59">
        <v>33</v>
      </c>
      <c r="L163" s="30" t="s">
        <v>23</v>
      </c>
      <c r="M163" s="72">
        <v>37</v>
      </c>
      <c r="N163" s="30" t="s">
        <v>23</v>
      </c>
      <c r="O163" s="59">
        <v>40</v>
      </c>
      <c r="P163" s="30" t="s">
        <v>23</v>
      </c>
      <c r="Q163" s="59">
        <v>43</v>
      </c>
      <c r="R163" s="30" t="s">
        <v>23</v>
      </c>
      <c r="S163" s="32">
        <f>MAX(G163,I163,K163)</f>
        <v>33</v>
      </c>
      <c r="T163" s="32">
        <f>MAX(M163,O163,Q163)</f>
        <v>43</v>
      </c>
      <c r="U163" s="33">
        <f t="shared" si="28"/>
        <v>76</v>
      </c>
      <c r="V163" s="34"/>
      <c r="W163" s="35">
        <f t="shared" si="29"/>
        <v>121.84756522368579</v>
      </c>
    </row>
    <row r="164" spans="1:23" ht="15">
      <c r="A164" s="24">
        <v>21</v>
      </c>
      <c r="B164" s="25" t="s">
        <v>139</v>
      </c>
      <c r="C164" s="26">
        <v>40055</v>
      </c>
      <c r="D164" s="27" t="s">
        <v>22</v>
      </c>
      <c r="E164" s="27">
        <v>88</v>
      </c>
      <c r="F164" s="29">
        <f t="shared" si="32"/>
        <v>1.2155036814444447</v>
      </c>
      <c r="G164" s="59">
        <v>38</v>
      </c>
      <c r="H164" s="30" t="s">
        <v>23</v>
      </c>
      <c r="I164" s="39">
        <v>41</v>
      </c>
      <c r="J164" s="30" t="s">
        <v>23</v>
      </c>
      <c r="K164" s="59">
        <v>44</v>
      </c>
      <c r="L164" s="30" t="s">
        <v>24</v>
      </c>
      <c r="M164" s="59">
        <v>50</v>
      </c>
      <c r="N164" s="30" t="s">
        <v>23</v>
      </c>
      <c r="O164" s="59">
        <v>55</v>
      </c>
      <c r="P164" s="30" t="s">
        <v>23</v>
      </c>
      <c r="Q164" s="59">
        <v>60</v>
      </c>
      <c r="R164" s="30" t="s">
        <v>24</v>
      </c>
      <c r="S164" s="32">
        <v>41</v>
      </c>
      <c r="T164" s="32">
        <v>55</v>
      </c>
      <c r="U164" s="33">
        <f t="shared" si="28"/>
        <v>96</v>
      </c>
      <c r="V164" s="34"/>
      <c r="W164" s="35">
        <f t="shared" si="29"/>
        <v>116.68835341866668</v>
      </c>
    </row>
    <row r="165" spans="1:5" ht="14.25">
      <c r="A165" s="51"/>
      <c r="B165" s="73">
        <v>15</v>
      </c>
      <c r="C165" s="74"/>
      <c r="D165" s="75"/>
      <c r="E165" s="76"/>
    </row>
    <row r="166" spans="2:20" ht="14.25">
      <c r="B166" s="43"/>
      <c r="C166" s="44"/>
      <c r="D166" s="45"/>
      <c r="E166" s="1"/>
      <c r="F166" s="46" t="s">
        <v>45</v>
      </c>
      <c r="G166" s="9" t="s">
        <v>52</v>
      </c>
      <c r="H166" s="44"/>
      <c r="I166" s="44"/>
      <c r="J166" s="44"/>
      <c r="K166" s="47"/>
      <c r="L166" s="47"/>
      <c r="M166" s="12"/>
      <c r="N166" s="12"/>
      <c r="O166" s="43" t="s">
        <v>47</v>
      </c>
      <c r="P166" s="48" t="s">
        <v>48</v>
      </c>
      <c r="Q166" s="43"/>
      <c r="R166" s="43"/>
      <c r="S166" s="49"/>
      <c r="T166" s="50"/>
    </row>
    <row r="167" spans="2:20" ht="14.25">
      <c r="B167" s="51"/>
      <c r="C167" s="44"/>
      <c r="D167" s="45"/>
      <c r="E167" s="52"/>
      <c r="F167" s="13"/>
      <c r="G167" s="9" t="s">
        <v>51</v>
      </c>
      <c r="H167" s="44"/>
      <c r="I167" s="44"/>
      <c r="J167" s="44"/>
      <c r="K167" s="47"/>
      <c r="L167" s="47"/>
      <c r="M167" s="12"/>
      <c r="N167" s="12"/>
      <c r="O167" s="53" t="s">
        <v>50</v>
      </c>
      <c r="P167" s="48" t="s">
        <v>49</v>
      </c>
      <c r="R167" s="53"/>
      <c r="S167" s="49"/>
      <c r="T167" s="54"/>
    </row>
    <row r="168" spans="7:21" ht="14.25">
      <c r="G168" s="48" t="s">
        <v>140</v>
      </c>
      <c r="M168" s="4"/>
      <c r="N168" s="4"/>
      <c r="Q168" s="54"/>
      <c r="R168" s="54"/>
      <c r="U168" s="54"/>
    </row>
    <row r="169" spans="7:21" ht="14.25">
      <c r="G169" s="48"/>
      <c r="M169" s="4"/>
      <c r="N169" s="4"/>
      <c r="Q169" s="54"/>
      <c r="R169" s="54"/>
      <c r="U169" s="54"/>
    </row>
    <row r="170" spans="1:26" ht="14.25">
      <c r="A170" s="86"/>
      <c r="B170" s="86"/>
      <c r="C170" s="86"/>
      <c r="D170" s="87"/>
      <c r="E170" s="88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9"/>
      <c r="W170" s="86"/>
      <c r="X170" s="86"/>
      <c r="Y170" s="86"/>
      <c r="Z170" s="86"/>
    </row>
    <row r="171" spans="1:26" ht="14.25">
      <c r="A171" s="86"/>
      <c r="B171" s="1" t="s">
        <v>141</v>
      </c>
      <c r="D171" s="87"/>
      <c r="E171" s="88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9"/>
      <c r="W171" s="86"/>
      <c r="X171" s="86"/>
      <c r="Y171" s="86"/>
      <c r="Z171" s="86"/>
    </row>
    <row r="172" spans="1:26" ht="14.25">
      <c r="A172" s="86">
        <v>1</v>
      </c>
      <c r="B172" s="90" t="s">
        <v>115</v>
      </c>
      <c r="C172" s="91">
        <v>324.9058175263856</v>
      </c>
      <c r="D172" s="87"/>
      <c r="E172" s="88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9"/>
      <c r="W172" s="86"/>
      <c r="X172" s="86"/>
      <c r="Y172" s="86"/>
      <c r="Z172" s="86"/>
    </row>
    <row r="173" spans="1:26" ht="14.25">
      <c r="A173" s="86">
        <v>2</v>
      </c>
      <c r="B173" s="90" t="s">
        <v>113</v>
      </c>
      <c r="C173" s="91">
        <v>264.410799880042</v>
      </c>
      <c r="D173" s="87"/>
      <c r="E173" s="88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9"/>
      <c r="W173" s="86"/>
      <c r="X173" s="86"/>
      <c r="Y173" s="86"/>
      <c r="Z173" s="86"/>
    </row>
    <row r="174" spans="1:26" ht="14.25">
      <c r="A174" s="86">
        <v>3</v>
      </c>
      <c r="B174" s="90" t="s">
        <v>95</v>
      </c>
      <c r="C174" s="91">
        <v>263.31577488147656</v>
      </c>
      <c r="D174" s="87"/>
      <c r="E174" s="88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9"/>
      <c r="W174" s="86"/>
      <c r="X174" s="86"/>
      <c r="Y174" s="86"/>
      <c r="Z174" s="86"/>
    </row>
    <row r="175" spans="1:26" ht="14.25">
      <c r="A175" s="86"/>
      <c r="D175" s="87"/>
      <c r="E175" s="88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9"/>
      <c r="W175" s="86"/>
      <c r="X175" s="86"/>
      <c r="Y175" s="86"/>
      <c r="Z175" s="86"/>
    </row>
    <row r="176" spans="1:26" ht="14.25">
      <c r="A176" s="86"/>
      <c r="B176" s="1" t="s">
        <v>142</v>
      </c>
      <c r="D176" s="87"/>
      <c r="E176" s="88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9"/>
      <c r="W176" s="86"/>
      <c r="X176" s="86"/>
      <c r="Y176" s="86"/>
      <c r="Z176" s="86"/>
    </row>
    <row r="177" spans="1:26" ht="14.25">
      <c r="A177" s="86">
        <v>1</v>
      </c>
      <c r="B177" s="90" t="s">
        <v>72</v>
      </c>
      <c r="C177" s="91">
        <v>187.47990200840704</v>
      </c>
      <c r="D177" s="87"/>
      <c r="E177" s="88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9"/>
      <c r="W177" s="86"/>
      <c r="X177" s="86"/>
      <c r="Y177" s="86"/>
      <c r="Z177" s="86"/>
    </row>
    <row r="178" spans="1:26" ht="14.25">
      <c r="A178" s="86">
        <v>2</v>
      </c>
      <c r="B178" s="90" t="s">
        <v>71</v>
      </c>
      <c r="C178" s="91">
        <v>181.92545260556108</v>
      </c>
      <c r="D178" s="87"/>
      <c r="E178" s="88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9"/>
      <c r="W178" s="86"/>
      <c r="X178" s="86"/>
      <c r="Y178" s="86"/>
      <c r="Z178" s="86"/>
    </row>
    <row r="179" spans="1:26" ht="14.25">
      <c r="A179" s="86">
        <v>3</v>
      </c>
      <c r="B179" s="90" t="s">
        <v>68</v>
      </c>
      <c r="C179" s="91">
        <v>174.25067700497488</v>
      </c>
      <c r="D179" s="87"/>
      <c r="E179" s="88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9"/>
      <c r="W179" s="86"/>
      <c r="X179" s="86"/>
      <c r="Y179" s="86"/>
      <c r="Z179" s="86"/>
    </row>
    <row r="180" spans="1:26" ht="14.25">
      <c r="A180" s="86"/>
      <c r="B180" s="86"/>
      <c r="C180" s="86"/>
      <c r="D180" s="87"/>
      <c r="E180" s="88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9"/>
      <c r="W180" s="86"/>
      <c r="X180" s="86"/>
      <c r="Y180" s="86"/>
      <c r="Z180" s="86"/>
    </row>
    <row r="181" spans="1:26" ht="14.25">
      <c r="A181" s="86"/>
      <c r="B181" s="92" t="s">
        <v>143</v>
      </c>
      <c r="C181" s="86"/>
      <c r="D181" s="87"/>
      <c r="E181" s="88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9"/>
      <c r="W181" s="86"/>
      <c r="X181" s="86"/>
      <c r="Y181" s="86"/>
      <c r="Z181" s="86"/>
    </row>
    <row r="182" spans="1:26" ht="14.25">
      <c r="A182" s="86">
        <v>1</v>
      </c>
      <c r="B182" s="86" t="s">
        <v>29</v>
      </c>
      <c r="C182" s="86">
        <f>C173+C174+W120+W84+W86</f>
        <v>1228.8256107835448</v>
      </c>
      <c r="D182" s="87"/>
      <c r="E182" s="88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9"/>
      <c r="W182" s="86"/>
      <c r="X182" s="86"/>
      <c r="Y182" s="86"/>
      <c r="Z182" s="86"/>
    </row>
    <row r="183" spans="1:26" ht="14.25">
      <c r="A183" s="86">
        <v>2</v>
      </c>
      <c r="B183" s="86" t="s">
        <v>144</v>
      </c>
      <c r="C183" s="86">
        <f>W123+W118+W82</f>
        <v>811.7359473631101</v>
      </c>
      <c r="D183" s="87"/>
      <c r="E183" s="88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9"/>
      <c r="W183" s="86"/>
      <c r="X183" s="86"/>
      <c r="Y183" s="86"/>
      <c r="Z183" s="86"/>
    </row>
    <row r="184" spans="1:26" ht="14.25">
      <c r="A184" s="86">
        <v>3</v>
      </c>
      <c r="B184" s="86" t="s">
        <v>36</v>
      </c>
      <c r="C184" s="1">
        <f>W119+W115+W88</f>
        <v>627.6036079293248</v>
      </c>
      <c r="D184" s="87"/>
      <c r="E184" s="88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9"/>
      <c r="W184" s="86"/>
      <c r="X184" s="86"/>
      <c r="Y184" s="86"/>
      <c r="Z184" s="86"/>
    </row>
    <row r="185" spans="1:26" ht="14.25">
      <c r="A185" s="86"/>
      <c r="D185" s="87"/>
      <c r="E185" s="88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9"/>
      <c r="W185" s="86"/>
      <c r="X185" s="86"/>
      <c r="Y185" s="86"/>
      <c r="Z185" s="86"/>
    </row>
    <row r="186" spans="1:26" ht="14.25">
      <c r="A186" s="86"/>
      <c r="B186" s="92" t="s">
        <v>145</v>
      </c>
      <c r="C186" s="86"/>
      <c r="D186" s="87"/>
      <c r="E186" s="88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9"/>
      <c r="W186" s="86"/>
      <c r="X186" s="86"/>
      <c r="Y186" s="86"/>
      <c r="Z186" s="86"/>
    </row>
    <row r="187" spans="1:26" ht="14.25">
      <c r="A187" s="86">
        <v>1</v>
      </c>
      <c r="B187" s="86" t="s">
        <v>64</v>
      </c>
      <c r="C187" s="86">
        <f>W46+W50+W51</f>
        <v>505.9321666537461</v>
      </c>
      <c r="D187" s="87"/>
      <c r="E187" s="88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9"/>
      <c r="W187" s="86"/>
      <c r="X187" s="86"/>
      <c r="Y187" s="86"/>
      <c r="Z187" s="86"/>
    </row>
    <row r="188" spans="1:26" ht="14.25">
      <c r="A188" s="86">
        <v>2</v>
      </c>
      <c r="B188" s="86" t="s">
        <v>29</v>
      </c>
      <c r="C188" s="86">
        <f>W43+W45+W49</f>
        <v>417.38605029820127</v>
      </c>
      <c r="D188" s="87"/>
      <c r="E188" s="88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9"/>
      <c r="W188" s="86"/>
      <c r="X188" s="86"/>
      <c r="Y188" s="86"/>
      <c r="Z188" s="86"/>
    </row>
    <row r="189" spans="1:26" ht="14.25">
      <c r="A189" s="86">
        <v>3</v>
      </c>
      <c r="B189" s="86" t="s">
        <v>144</v>
      </c>
      <c r="C189" s="88">
        <f>W48</f>
        <v>174.471774157834</v>
      </c>
      <c r="D189" s="87"/>
      <c r="E189" s="88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9"/>
      <c r="W189" s="86"/>
      <c r="X189" s="86"/>
      <c r="Y189" s="86"/>
      <c r="Z189" s="86"/>
    </row>
    <row r="190" spans="1:26" ht="14.25">
      <c r="A190" s="86"/>
      <c r="B190" s="86"/>
      <c r="C190" s="86"/>
      <c r="D190" s="87"/>
      <c r="E190" s="88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9"/>
      <c r="W190" s="86"/>
      <c r="X190" s="86"/>
      <c r="Y190" s="86"/>
      <c r="Z190" s="86"/>
    </row>
    <row r="191" spans="1:26" ht="14.25">
      <c r="A191" s="86"/>
      <c r="B191" s="86"/>
      <c r="C191" s="86"/>
      <c r="D191" s="87"/>
      <c r="E191" s="88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9"/>
      <c r="W191" s="86"/>
      <c r="X191" s="86"/>
      <c r="Y191" s="86"/>
      <c r="Z191" s="86"/>
    </row>
    <row r="192" spans="1:26" ht="14.25">
      <c r="A192" s="86"/>
      <c r="B192" s="86" t="s">
        <v>146</v>
      </c>
      <c r="C192" s="86"/>
      <c r="D192" s="87"/>
      <c r="E192" s="88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9"/>
      <c r="W192" s="86"/>
      <c r="X192" s="86"/>
      <c r="Y192" s="86"/>
      <c r="Z192" s="86"/>
    </row>
    <row r="193" spans="2:3" ht="14.25">
      <c r="B193" s="90" t="s">
        <v>72</v>
      </c>
      <c r="C193" s="91">
        <v>187.58239758008418</v>
      </c>
    </row>
    <row r="194" spans="2:3" ht="14.25">
      <c r="B194" s="90" t="s">
        <v>71</v>
      </c>
      <c r="C194" s="91">
        <v>182.0366122145595</v>
      </c>
    </row>
    <row r="195" spans="2:3" ht="14.25">
      <c r="B195" s="90" t="s">
        <v>68</v>
      </c>
      <c r="C195" s="91">
        <v>174.471774157834</v>
      </c>
    </row>
    <row r="196" spans="2:3" ht="14.25">
      <c r="B196" s="25" t="s">
        <v>70</v>
      </c>
      <c r="C196" s="35">
        <v>161.9963183894222</v>
      </c>
    </row>
    <row r="197" spans="2:3" ht="14.25">
      <c r="B197" s="25" t="s">
        <v>63</v>
      </c>
      <c r="C197" s="35">
        <v>136.31315685910243</v>
      </c>
    </row>
    <row r="198" spans="2:3" ht="14.25">
      <c r="B198" s="25" t="s">
        <v>65</v>
      </c>
      <c r="C198" s="35">
        <v>133.05862844628933</v>
      </c>
    </row>
    <row r="199" spans="2:3" ht="14.25">
      <c r="B199" s="25" t="s">
        <v>61</v>
      </c>
      <c r="C199" s="35">
        <v>129.74746351374353</v>
      </c>
    </row>
    <row r="200" spans="2:3" ht="14.25">
      <c r="B200" s="25" t="s">
        <v>57</v>
      </c>
      <c r="C200" s="35">
        <v>125.64226839503553</v>
      </c>
    </row>
    <row r="201" spans="2:3" ht="14.25">
      <c r="B201" s="25" t="s">
        <v>59</v>
      </c>
      <c r="C201" s="35">
        <v>62.91339912417924</v>
      </c>
    </row>
    <row r="204" spans="2:3" ht="14.25">
      <c r="B204" s="90" t="s">
        <v>115</v>
      </c>
      <c r="C204" s="91">
        <v>338.13186735529916</v>
      </c>
    </row>
    <row r="205" spans="2:3" ht="14.25">
      <c r="B205" s="90" t="s">
        <v>86</v>
      </c>
      <c r="C205" s="91">
        <v>276.8185754894752</v>
      </c>
    </row>
    <row r="206" spans="2:3" ht="14.25">
      <c r="B206" s="90" t="s">
        <v>95</v>
      </c>
      <c r="C206" s="91">
        <v>275.9504226818976</v>
      </c>
    </row>
    <row r="207" spans="2:3" ht="14.25">
      <c r="B207" s="25" t="s">
        <v>112</v>
      </c>
      <c r="C207" s="35">
        <v>272.1455319639301</v>
      </c>
    </row>
    <row r="208" spans="2:3" ht="14.25">
      <c r="B208" s="25" t="s">
        <v>113</v>
      </c>
      <c r="C208" s="35">
        <v>271.8734468741486</v>
      </c>
    </row>
    <row r="209" spans="2:3" ht="14.25">
      <c r="B209" s="25" t="s">
        <v>88</v>
      </c>
      <c r="C209" s="35">
        <v>262.2754225938286</v>
      </c>
    </row>
    <row r="210" spans="2:3" ht="14.25">
      <c r="B210" s="25" t="s">
        <v>92</v>
      </c>
      <c r="C210" s="35">
        <v>256.4638142237348</v>
      </c>
    </row>
    <row r="211" spans="2:3" ht="14.25">
      <c r="B211" s="25" t="s">
        <v>112</v>
      </c>
      <c r="C211" s="35">
        <v>238.65121122489865</v>
      </c>
    </row>
    <row r="212" spans="2:3" ht="14.25">
      <c r="B212" s="25" t="s">
        <v>96</v>
      </c>
      <c r="C212" s="35">
        <v>230.40509210340701</v>
      </c>
    </row>
    <row r="213" spans="2:3" ht="14.25">
      <c r="B213" s="25" t="s">
        <v>89</v>
      </c>
      <c r="C213" s="35">
        <v>224.37727600265904</v>
      </c>
    </row>
    <row r="214" spans="2:3" ht="14.25">
      <c r="B214" s="25" t="s">
        <v>94</v>
      </c>
      <c r="C214" s="35">
        <v>222.6889794237272</v>
      </c>
    </row>
    <row r="215" spans="2:3" ht="14.25">
      <c r="B215" s="25" t="s">
        <v>110</v>
      </c>
      <c r="C215" s="35">
        <v>211.32865741398237</v>
      </c>
    </row>
    <row r="216" spans="2:3" ht="14.25">
      <c r="B216" s="25" t="s">
        <v>109</v>
      </c>
      <c r="C216" s="35">
        <v>208.97628785778454</v>
      </c>
    </row>
    <row r="217" spans="2:3" ht="14.25">
      <c r="B217" s="25" t="s">
        <v>91</v>
      </c>
      <c r="C217" s="35">
        <v>206.264524634369</v>
      </c>
    </row>
    <row r="218" spans="2:3" ht="14.25">
      <c r="B218" s="25" t="s">
        <v>107</v>
      </c>
      <c r="C218" s="35">
        <v>205.22494747808145</v>
      </c>
    </row>
    <row r="219" spans="2:3" ht="14.25">
      <c r="B219" s="25" t="s">
        <v>111</v>
      </c>
      <c r="C219" s="35">
        <v>191.9735683478363</v>
      </c>
    </row>
    <row r="220" spans="2:3" ht="14.25">
      <c r="B220" s="25" t="s">
        <v>108</v>
      </c>
      <c r="C220" s="35">
        <v>0</v>
      </c>
    </row>
  </sheetData>
  <sheetProtection selectLockedCells="1" selectUnlockedCells="1"/>
  <mergeCells count="10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4:W14"/>
    <mergeCell ref="A35:W35"/>
    <mergeCell ref="A36:W36"/>
    <mergeCell ref="A37:W37"/>
    <mergeCell ref="A39:F39"/>
    <mergeCell ref="G39:Q39"/>
    <mergeCell ref="S39:W39"/>
    <mergeCell ref="A40:A41"/>
    <mergeCell ref="B40:B41"/>
    <mergeCell ref="C40:C41"/>
    <mergeCell ref="D40:D41"/>
    <mergeCell ref="E40:E41"/>
    <mergeCell ref="F40:F41"/>
    <mergeCell ref="G40:K40"/>
    <mergeCell ref="M40:Q40"/>
    <mergeCell ref="S40:S41"/>
    <mergeCell ref="T40:T41"/>
    <mergeCell ref="U40:U41"/>
    <mergeCell ref="V40:V41"/>
    <mergeCell ref="W40:W41"/>
    <mergeCell ref="A42:W42"/>
    <mergeCell ref="A73:W73"/>
    <mergeCell ref="A74:W74"/>
    <mergeCell ref="A75:W75"/>
    <mergeCell ref="A77:F77"/>
    <mergeCell ref="G77:Q77"/>
    <mergeCell ref="S77:W77"/>
    <mergeCell ref="A78:A79"/>
    <mergeCell ref="B78:B79"/>
    <mergeCell ref="C78:C79"/>
    <mergeCell ref="D78:D79"/>
    <mergeCell ref="E78:E79"/>
    <mergeCell ref="F78:F79"/>
    <mergeCell ref="G78:K78"/>
    <mergeCell ref="M78:Q78"/>
    <mergeCell ref="S78:S79"/>
    <mergeCell ref="T78:T79"/>
    <mergeCell ref="U78:U79"/>
    <mergeCell ref="V78:V79"/>
    <mergeCell ref="W78:W79"/>
    <mergeCell ref="A80:W80"/>
    <mergeCell ref="A107:W107"/>
    <mergeCell ref="A108:W108"/>
    <mergeCell ref="A109:W109"/>
    <mergeCell ref="A111:F111"/>
    <mergeCell ref="G111:Q111"/>
    <mergeCell ref="S111:W111"/>
    <mergeCell ref="A112:A113"/>
    <mergeCell ref="B112:B113"/>
    <mergeCell ref="C112:C113"/>
    <mergeCell ref="D112:D113"/>
    <mergeCell ref="E112:E113"/>
    <mergeCell ref="F112:F113"/>
    <mergeCell ref="G112:K112"/>
    <mergeCell ref="M112:Q112"/>
    <mergeCell ref="S112:S113"/>
    <mergeCell ref="T112:T113"/>
    <mergeCell ref="U112:U113"/>
    <mergeCell ref="V112:V113"/>
    <mergeCell ref="W112:W113"/>
    <mergeCell ref="A114:W114"/>
    <mergeCell ref="A142:W142"/>
    <mergeCell ref="A143:W143"/>
    <mergeCell ref="A144:W144"/>
    <mergeCell ref="A146:F146"/>
    <mergeCell ref="G146:Q146"/>
    <mergeCell ref="S146:W146"/>
    <mergeCell ref="A147:A148"/>
    <mergeCell ref="B147:B148"/>
    <mergeCell ref="C147:C148"/>
    <mergeCell ref="D147:D148"/>
    <mergeCell ref="E147:E148"/>
    <mergeCell ref="F147:F148"/>
    <mergeCell ref="G147:K147"/>
    <mergeCell ref="M147:Q147"/>
    <mergeCell ref="S147:S148"/>
    <mergeCell ref="T147:T148"/>
    <mergeCell ref="U147:U148"/>
    <mergeCell ref="V147:V148"/>
    <mergeCell ref="W147:W148"/>
    <mergeCell ref="A149:W149"/>
  </mergeCells>
  <conditionalFormatting sqref="G15 G24">
    <cfRule type="expression" priority="1" dxfId="0" stopIfTrue="1">
      <formula>H15="x"</formula>
    </cfRule>
  </conditionalFormatting>
  <conditionalFormatting sqref="G15 G24">
    <cfRule type="expression" priority="2" dxfId="1" stopIfTrue="1">
      <formula>H15="o"</formula>
    </cfRule>
    <cfRule type="expression" priority="3" dxfId="2" stopIfTrue="1">
      <formula>H15="r"</formula>
    </cfRule>
  </conditionalFormatting>
  <conditionalFormatting sqref="G16 G43">
    <cfRule type="expression" priority="4" dxfId="0" stopIfTrue="1">
      <formula>H16="x"</formula>
    </cfRule>
  </conditionalFormatting>
  <conditionalFormatting sqref="G16 G43">
    <cfRule type="expression" priority="5" dxfId="1" stopIfTrue="1">
      <formula>H16="o"</formula>
    </cfRule>
    <cfRule type="expression" priority="6" dxfId="2" stopIfTrue="1">
      <formula>H16="r"</formula>
    </cfRule>
  </conditionalFormatting>
  <conditionalFormatting sqref="I15 I24">
    <cfRule type="expression" priority="7" dxfId="0" stopIfTrue="1">
      <formula>J15="x"</formula>
    </cfRule>
  </conditionalFormatting>
  <conditionalFormatting sqref="I15 I24">
    <cfRule type="expression" priority="8" dxfId="1" stopIfTrue="1">
      <formula>J15="o"</formula>
    </cfRule>
    <cfRule type="expression" priority="9" dxfId="2" stopIfTrue="1">
      <formula>J15="r"</formula>
    </cfRule>
  </conditionalFormatting>
  <conditionalFormatting sqref="I16 I43">
    <cfRule type="expression" priority="10" dxfId="0" stopIfTrue="1">
      <formula>J16="x"</formula>
    </cfRule>
  </conditionalFormatting>
  <conditionalFormatting sqref="I16 I43">
    <cfRule type="expression" priority="11" dxfId="1" stopIfTrue="1">
      <formula>J16="o"</formula>
    </cfRule>
    <cfRule type="expression" priority="12" dxfId="2" stopIfTrue="1">
      <formula>J16="r"</formula>
    </cfRule>
  </conditionalFormatting>
  <conditionalFormatting sqref="K15 K24">
    <cfRule type="expression" priority="13" dxfId="0" stopIfTrue="1">
      <formula>L15="x"</formula>
    </cfRule>
  </conditionalFormatting>
  <conditionalFormatting sqref="K15 K24">
    <cfRule type="expression" priority="14" dxfId="1" stopIfTrue="1">
      <formula>L15="o"</formula>
    </cfRule>
    <cfRule type="expression" priority="15" dxfId="2" stopIfTrue="1">
      <formula>L15="r"</formula>
    </cfRule>
  </conditionalFormatting>
  <conditionalFormatting sqref="K16 K43">
    <cfRule type="expression" priority="16" dxfId="0" stopIfTrue="1">
      <formula>L16="x"</formula>
    </cfRule>
  </conditionalFormatting>
  <conditionalFormatting sqref="K16 K43">
    <cfRule type="expression" priority="17" dxfId="1" stopIfTrue="1">
      <formula>L16="o"</formula>
    </cfRule>
    <cfRule type="expression" priority="18" dxfId="2" stopIfTrue="1">
      <formula>L16="r"</formula>
    </cfRule>
  </conditionalFormatting>
  <conditionalFormatting sqref="M15 M24">
    <cfRule type="expression" priority="19" dxfId="0" stopIfTrue="1">
      <formula>N15="x"</formula>
    </cfRule>
  </conditionalFormatting>
  <conditionalFormatting sqref="M15 M24">
    <cfRule type="expression" priority="20" dxfId="1" stopIfTrue="1">
      <formula>N15="o"</formula>
    </cfRule>
    <cfRule type="expression" priority="21" dxfId="2" stopIfTrue="1">
      <formula>N15="r"</formula>
    </cfRule>
  </conditionalFormatting>
  <conditionalFormatting sqref="M16 M43">
    <cfRule type="expression" priority="22" dxfId="0" stopIfTrue="1">
      <formula>N16="x"</formula>
    </cfRule>
  </conditionalFormatting>
  <conditionalFormatting sqref="M16 M43">
    <cfRule type="expression" priority="23" dxfId="1" stopIfTrue="1">
      <formula>N16="o"</formula>
    </cfRule>
    <cfRule type="expression" priority="24" dxfId="2" stopIfTrue="1">
      <formula>N16="r"</formula>
    </cfRule>
  </conditionalFormatting>
  <conditionalFormatting sqref="O15 O24">
    <cfRule type="expression" priority="25" dxfId="0" stopIfTrue="1">
      <formula>P15="x"</formula>
    </cfRule>
  </conditionalFormatting>
  <conditionalFormatting sqref="O15 O24">
    <cfRule type="expression" priority="26" dxfId="1" stopIfTrue="1">
      <formula>P15="o"</formula>
    </cfRule>
    <cfRule type="expression" priority="27" dxfId="2" stopIfTrue="1">
      <formula>P15="r"</formula>
    </cfRule>
  </conditionalFormatting>
  <conditionalFormatting sqref="O16 O43">
    <cfRule type="expression" priority="28" dxfId="0" stopIfTrue="1">
      <formula>P16="x"</formula>
    </cfRule>
  </conditionalFormatting>
  <conditionalFormatting sqref="O16 O43">
    <cfRule type="expression" priority="29" dxfId="1" stopIfTrue="1">
      <formula>P16="o"</formula>
    </cfRule>
    <cfRule type="expression" priority="30" dxfId="2" stopIfTrue="1">
      <formula>P16="r"</formula>
    </cfRule>
  </conditionalFormatting>
  <conditionalFormatting sqref="Q15 Q24">
    <cfRule type="expression" priority="31" dxfId="0" stopIfTrue="1">
      <formula>R15="x"</formula>
    </cfRule>
  </conditionalFormatting>
  <conditionalFormatting sqref="Q15 Q24">
    <cfRule type="expression" priority="32" dxfId="1" stopIfTrue="1">
      <formula>R15="o"</formula>
    </cfRule>
    <cfRule type="expression" priority="33" dxfId="2" stopIfTrue="1">
      <formula>R15="r"</formula>
    </cfRule>
  </conditionalFormatting>
  <conditionalFormatting sqref="Q16 Q43">
    <cfRule type="expression" priority="34" dxfId="0" stopIfTrue="1">
      <formula>R16="x"</formula>
    </cfRule>
  </conditionalFormatting>
  <conditionalFormatting sqref="Q16 Q43">
    <cfRule type="expression" priority="35" dxfId="1" stopIfTrue="1">
      <formula>R16="o"</formula>
    </cfRule>
    <cfRule type="expression" priority="36" dxfId="2" stopIfTrue="1">
      <formula>R16="r"</formula>
    </cfRule>
  </conditionalFormatting>
  <conditionalFormatting sqref="G85:G86 G119:G121 G156:G157">
    <cfRule type="expression" priority="37" dxfId="0" stopIfTrue="1">
      <formula>H85="x"</formula>
    </cfRule>
  </conditionalFormatting>
  <conditionalFormatting sqref="G85:G86 G119:G121 G156:G157">
    <cfRule type="expression" priority="38" dxfId="1" stopIfTrue="1">
      <formula>H85="o"</formula>
    </cfRule>
    <cfRule type="expression" priority="39" dxfId="2" stopIfTrue="1">
      <formula>H85="r"</formula>
    </cfRule>
  </conditionalFormatting>
  <conditionalFormatting sqref="G84 G81:G82 G118 G155 G150:G152 G115:G116">
    <cfRule type="expression" priority="40" dxfId="0" stopIfTrue="1">
      <formula>H81="x"</formula>
    </cfRule>
  </conditionalFormatting>
  <conditionalFormatting sqref="G84 G81:G82 G118 G155 G150:G152 G115:G116">
    <cfRule type="expression" priority="41" dxfId="1" stopIfTrue="1">
      <formula>H81="o"</formula>
    </cfRule>
    <cfRule type="expression" priority="42" dxfId="2" stopIfTrue="1">
      <formula>H81="r"</formula>
    </cfRule>
  </conditionalFormatting>
  <conditionalFormatting sqref="G83 G87:G88 G117 G122:G123 G153:G154 G158:G164">
    <cfRule type="expression" priority="43" dxfId="0" stopIfTrue="1">
      <formula>H82="x"</formula>
    </cfRule>
  </conditionalFormatting>
  <conditionalFormatting sqref="G83 G87:G88 G117 G122:G123 G153:G154 G158:G164">
    <cfRule type="expression" priority="44" dxfId="1" stopIfTrue="1">
      <formula>H82="o"</formula>
    </cfRule>
    <cfRule type="expression" priority="45" dxfId="2" stopIfTrue="1">
      <formula>H82="r"</formula>
    </cfRule>
  </conditionalFormatting>
  <conditionalFormatting sqref="I85:I88 I119:I123 I156:I164">
    <cfRule type="expression" priority="46" dxfId="0" stopIfTrue="1">
      <formula>J85="x"</formula>
    </cfRule>
  </conditionalFormatting>
  <conditionalFormatting sqref="I85:I88 I119:I123 I156:I164">
    <cfRule type="expression" priority="47" dxfId="1" stopIfTrue="1">
      <formula>J85="o"</formula>
    </cfRule>
    <cfRule type="expression" priority="48" dxfId="2" stopIfTrue="1">
      <formula>J85="r"</formula>
    </cfRule>
  </conditionalFormatting>
  <conditionalFormatting sqref="I84 I81:I82 I118 I155 I150:I152 I115:I116">
    <cfRule type="expression" priority="49" dxfId="0" stopIfTrue="1">
      <formula>J81="x"</formula>
    </cfRule>
  </conditionalFormatting>
  <conditionalFormatting sqref="I84 I81:I82 I118 I155 I150:I152 I115:I116">
    <cfRule type="expression" priority="50" dxfId="1" stopIfTrue="1">
      <formula>J81="o"</formula>
    </cfRule>
    <cfRule type="expression" priority="51" dxfId="2" stopIfTrue="1">
      <formula>J81="r"</formula>
    </cfRule>
  </conditionalFormatting>
  <conditionalFormatting sqref="I83 I117 I153:I154">
    <cfRule type="expression" priority="52" dxfId="0" stopIfTrue="1">
      <formula>J82="x"</formula>
    </cfRule>
  </conditionalFormatting>
  <conditionalFormatting sqref="I83 I117 I153:I154">
    <cfRule type="expression" priority="53" dxfId="1" stopIfTrue="1">
      <formula>J82="o"</formula>
    </cfRule>
    <cfRule type="expression" priority="54" dxfId="2" stopIfTrue="1">
      <formula>J82="r"</formula>
    </cfRule>
  </conditionalFormatting>
  <conditionalFormatting sqref="K85:K88 K119:K123 K156:K164">
    <cfRule type="expression" priority="55" dxfId="0" stopIfTrue="1">
      <formula>L85="x"</formula>
    </cfRule>
  </conditionalFormatting>
  <conditionalFormatting sqref="K85:K88 K119:K123 K156:K164">
    <cfRule type="expression" priority="56" dxfId="1" stopIfTrue="1">
      <formula>L85="o"</formula>
    </cfRule>
    <cfRule type="expression" priority="57" dxfId="2" stopIfTrue="1">
      <formula>L85="r"</formula>
    </cfRule>
  </conditionalFormatting>
  <conditionalFormatting sqref="K84 K81:K82 K118 K155 K150:K152 K115:K116">
    <cfRule type="expression" priority="58" dxfId="0" stopIfTrue="1">
      <formula>L81="x"</formula>
    </cfRule>
  </conditionalFormatting>
  <conditionalFormatting sqref="K84 K81:K82 K118 K155 K150:K152 K115:K116">
    <cfRule type="expression" priority="59" dxfId="1" stopIfTrue="1">
      <formula>L81="o"</formula>
    </cfRule>
    <cfRule type="expression" priority="60" dxfId="2" stopIfTrue="1">
      <formula>L81="r"</formula>
    </cfRule>
  </conditionalFormatting>
  <conditionalFormatting sqref="K83 K117 K153:K154">
    <cfRule type="expression" priority="61" dxfId="0" stopIfTrue="1">
      <formula>L82="x"</formula>
    </cfRule>
  </conditionalFormatting>
  <conditionalFormatting sqref="K83 K117 K153:K154">
    <cfRule type="expression" priority="62" dxfId="1" stopIfTrue="1">
      <formula>L82="o"</formula>
    </cfRule>
    <cfRule type="expression" priority="63" dxfId="2" stopIfTrue="1">
      <formula>L82="r"</formula>
    </cfRule>
  </conditionalFormatting>
  <conditionalFormatting sqref="M85:M86 M119:M121 M156:M157">
    <cfRule type="expression" priority="64" dxfId="0" stopIfTrue="1">
      <formula>N85="x"</formula>
    </cfRule>
  </conditionalFormatting>
  <conditionalFormatting sqref="M85:M86 M119:M121 M156:M157">
    <cfRule type="expression" priority="65" dxfId="1" stopIfTrue="1">
      <formula>N85="o"</formula>
    </cfRule>
    <cfRule type="expression" priority="66" dxfId="2" stopIfTrue="1">
      <formula>N85="r"</formula>
    </cfRule>
  </conditionalFormatting>
  <conditionalFormatting sqref="M84 M81:M82 M118 M155 M150:M152 M115:M116">
    <cfRule type="expression" priority="67" dxfId="0" stopIfTrue="1">
      <formula>N81="x"</formula>
    </cfRule>
  </conditionalFormatting>
  <conditionalFormatting sqref="M84 M81:M82 M118 M155 M150:M152 M115:M116">
    <cfRule type="expression" priority="68" dxfId="1" stopIfTrue="1">
      <formula>N81="o"</formula>
    </cfRule>
    <cfRule type="expression" priority="69" dxfId="2" stopIfTrue="1">
      <formula>N81="r"</formula>
    </cfRule>
  </conditionalFormatting>
  <conditionalFormatting sqref="M83 M87:M88 M117 M122:M123 M153:M154 M158:M164">
    <cfRule type="expression" priority="70" dxfId="0" stopIfTrue="1">
      <formula>N82="x"</formula>
    </cfRule>
  </conditionalFormatting>
  <conditionalFormatting sqref="M83 M87:M88 M117 M122:M123 M153:M154 M158:M164">
    <cfRule type="expression" priority="71" dxfId="1" stopIfTrue="1">
      <formula>N82="o"</formula>
    </cfRule>
    <cfRule type="expression" priority="72" dxfId="2" stopIfTrue="1">
      <formula>N82="r"</formula>
    </cfRule>
  </conditionalFormatting>
  <conditionalFormatting sqref="O85:O88 O119:O123 O156:O164">
    <cfRule type="expression" priority="73" dxfId="0" stopIfTrue="1">
      <formula>P85="x"</formula>
    </cfRule>
  </conditionalFormatting>
  <conditionalFormatting sqref="O85:O88 O119:O123 O156:O164">
    <cfRule type="expression" priority="74" dxfId="1" stopIfTrue="1">
      <formula>P85="o"</formula>
    </cfRule>
    <cfRule type="expression" priority="75" dxfId="2" stopIfTrue="1">
      <formula>P85="r"</formula>
    </cfRule>
  </conditionalFormatting>
  <conditionalFormatting sqref="O84 O81:O82 O118 O155 O150:O152 O115:O116">
    <cfRule type="expression" priority="76" dxfId="0" stopIfTrue="1">
      <formula>P81="x"</formula>
    </cfRule>
  </conditionalFormatting>
  <conditionalFormatting sqref="O84 O81:O82 O118 O155 O150:O152 O115:O116">
    <cfRule type="expression" priority="77" dxfId="1" stopIfTrue="1">
      <formula>P81="o"</formula>
    </cfRule>
    <cfRule type="expression" priority="78" dxfId="2" stopIfTrue="1">
      <formula>P81="r"</formula>
    </cfRule>
  </conditionalFormatting>
  <conditionalFormatting sqref="O83 O117 O153:O154">
    <cfRule type="expression" priority="79" dxfId="0" stopIfTrue="1">
      <formula>P82="x"</formula>
    </cfRule>
  </conditionalFormatting>
  <conditionalFormatting sqref="O83 O117 O153:O154">
    <cfRule type="expression" priority="80" dxfId="1" stopIfTrue="1">
      <formula>P82="o"</formula>
    </cfRule>
    <cfRule type="expression" priority="81" dxfId="2" stopIfTrue="1">
      <formula>P82="r"</formula>
    </cfRule>
  </conditionalFormatting>
  <conditionalFormatting sqref="Q85:Q88 Q119:Q123 Q156:Q164">
    <cfRule type="expression" priority="82" dxfId="0" stopIfTrue="1">
      <formula>R85="x"</formula>
    </cfRule>
  </conditionalFormatting>
  <conditionalFormatting sqref="Q85:Q88 Q119:Q123 Q156:Q164">
    <cfRule type="expression" priority="83" dxfId="1" stopIfTrue="1">
      <formula>R85="o"</formula>
    </cfRule>
    <cfRule type="expression" priority="84" dxfId="2" stopIfTrue="1">
      <formula>R85="r"</formula>
    </cfRule>
  </conditionalFormatting>
  <conditionalFormatting sqref="Q84 Q81:Q82 Q118 Q155 Q150:Q152 Q115:Q116">
    <cfRule type="expression" priority="85" dxfId="0" stopIfTrue="1">
      <formula>R81="x"</formula>
    </cfRule>
  </conditionalFormatting>
  <conditionalFormatting sqref="Q84 Q81:Q82 Q118 Q155 Q150:Q152 Q115:Q116">
    <cfRule type="expression" priority="86" dxfId="1" stopIfTrue="1">
      <formula>R81="o"</formula>
    </cfRule>
    <cfRule type="expression" priority="87" dxfId="2" stopIfTrue="1">
      <formula>R81="r"</formula>
    </cfRule>
  </conditionalFormatting>
  <conditionalFormatting sqref="Q83 Q117 Q153:Q154">
    <cfRule type="expression" priority="88" dxfId="0" stopIfTrue="1">
      <formula>R82="x"</formula>
    </cfRule>
  </conditionalFormatting>
  <conditionalFormatting sqref="Q83 Q117 Q153:Q154">
    <cfRule type="expression" priority="89" dxfId="1" stopIfTrue="1">
      <formula>R82="o"</formula>
    </cfRule>
    <cfRule type="expression" priority="90" dxfId="2" stopIfTrue="1">
      <formula>R82="r"</formula>
    </cfRule>
  </conditionalFormatting>
  <conditionalFormatting sqref="G9:G13">
    <cfRule type="expression" priority="91" dxfId="0" stopIfTrue="1">
      <formula>H9="x"</formula>
    </cfRule>
  </conditionalFormatting>
  <conditionalFormatting sqref="G9:G13">
    <cfRule type="expression" priority="92" dxfId="1" stopIfTrue="1">
      <formula>H9="o"</formula>
    </cfRule>
    <cfRule type="expression" priority="93" dxfId="2" stopIfTrue="1">
      <formula>H9="r"</formula>
    </cfRule>
  </conditionalFormatting>
  <conditionalFormatting sqref="I9:I13">
    <cfRule type="expression" priority="94" dxfId="0" stopIfTrue="1">
      <formula>J9="x"</formula>
    </cfRule>
  </conditionalFormatting>
  <conditionalFormatting sqref="I9:I13">
    <cfRule type="expression" priority="95" dxfId="1" stopIfTrue="1">
      <formula>J9="o"</formula>
    </cfRule>
    <cfRule type="expression" priority="96" dxfId="2" stopIfTrue="1">
      <formula>J9="r"</formula>
    </cfRule>
  </conditionalFormatting>
  <conditionalFormatting sqref="K9:K13">
    <cfRule type="expression" priority="97" dxfId="0" stopIfTrue="1">
      <formula>L9="x"</formula>
    </cfRule>
  </conditionalFormatting>
  <conditionalFormatting sqref="K9:K13">
    <cfRule type="expression" priority="98" dxfId="1" stopIfTrue="1">
      <formula>L9="o"</formula>
    </cfRule>
    <cfRule type="expression" priority="99" dxfId="2" stopIfTrue="1">
      <formula>L9="r"</formula>
    </cfRule>
  </conditionalFormatting>
  <conditionalFormatting sqref="M9:M13">
    <cfRule type="expression" priority="100" dxfId="0" stopIfTrue="1">
      <formula>N9="x"</formula>
    </cfRule>
  </conditionalFormatting>
  <conditionalFormatting sqref="M9:M13">
    <cfRule type="expression" priority="101" dxfId="1" stopIfTrue="1">
      <formula>N9="o"</formula>
    </cfRule>
    <cfRule type="expression" priority="102" dxfId="2" stopIfTrue="1">
      <formula>N9="r"</formula>
    </cfRule>
  </conditionalFormatting>
  <conditionalFormatting sqref="O9:O13">
    <cfRule type="expression" priority="103" dxfId="0" stopIfTrue="1">
      <formula>P9="x"</formula>
    </cfRule>
  </conditionalFormatting>
  <conditionalFormatting sqref="O9:O13">
    <cfRule type="expression" priority="104" dxfId="1" stopIfTrue="1">
      <formula>P9="o"</formula>
    </cfRule>
    <cfRule type="expression" priority="105" dxfId="2" stopIfTrue="1">
      <formula>P9="r"</formula>
    </cfRule>
  </conditionalFormatting>
  <conditionalFormatting sqref="Q9:Q13">
    <cfRule type="expression" priority="106" dxfId="0" stopIfTrue="1">
      <formula>R9="x"</formula>
    </cfRule>
  </conditionalFormatting>
  <conditionalFormatting sqref="Q9:Q13">
    <cfRule type="expression" priority="107" dxfId="1" stopIfTrue="1">
      <formula>R9="o"</formula>
    </cfRule>
    <cfRule type="expression" priority="108" dxfId="2" stopIfTrue="1">
      <formula>R9="r"</formula>
    </cfRule>
  </conditionalFormatting>
  <conditionalFormatting sqref="G46:G51 G18:G23">
    <cfRule type="expression" priority="109" dxfId="0" stopIfTrue="1">
      <formula>H18="x"</formula>
    </cfRule>
  </conditionalFormatting>
  <conditionalFormatting sqref="G46:G51 G18:G23">
    <cfRule type="expression" priority="110" dxfId="1" stopIfTrue="1">
      <formula>H18="o"</formula>
    </cfRule>
    <cfRule type="expression" priority="111" dxfId="2" stopIfTrue="1">
      <formula>H18="r"</formula>
    </cfRule>
  </conditionalFormatting>
  <conditionalFormatting sqref="I46:I51 I18:I23 K19">
    <cfRule type="expression" priority="112" dxfId="0" stopIfTrue="1">
      <formula>J18="x"</formula>
    </cfRule>
  </conditionalFormatting>
  <conditionalFormatting sqref="I46:I51 I18:I23 K19">
    <cfRule type="expression" priority="113" dxfId="1" stopIfTrue="1">
      <formula>J18="o"</formula>
    </cfRule>
    <cfRule type="expression" priority="114" dxfId="2" stopIfTrue="1">
      <formula>J18="r"</formula>
    </cfRule>
  </conditionalFormatting>
  <conditionalFormatting sqref="K20:K23 K46:K51 K18">
    <cfRule type="expression" priority="115" dxfId="0" stopIfTrue="1">
      <formula>L18="x"</formula>
    </cfRule>
  </conditionalFormatting>
  <conditionalFormatting sqref="K20:K23 K46:K51 K18">
    <cfRule type="expression" priority="116" dxfId="1" stopIfTrue="1">
      <formula>L18="o"</formula>
    </cfRule>
    <cfRule type="expression" priority="117" dxfId="2" stopIfTrue="1">
      <formula>L18="r"</formula>
    </cfRule>
  </conditionalFormatting>
  <conditionalFormatting sqref="M20:M23 M46:M51 M18">
    <cfRule type="expression" priority="118" dxfId="0" stopIfTrue="1">
      <formula>N18="x"</formula>
    </cfRule>
  </conditionalFormatting>
  <conditionalFormatting sqref="M20:M23 M46:M51 M18">
    <cfRule type="expression" priority="119" dxfId="1" stopIfTrue="1">
      <formula>N18="o"</formula>
    </cfRule>
    <cfRule type="expression" priority="120" dxfId="2" stopIfTrue="1">
      <formula>N18="r"</formula>
    </cfRule>
  </conditionalFormatting>
  <conditionalFormatting sqref="O18:O23 O46:O51 M19">
    <cfRule type="expression" priority="121" dxfId="0" stopIfTrue="1">
      <formula>N18="x"</formula>
    </cfRule>
  </conditionalFormatting>
  <conditionalFormatting sqref="O18:O23 O46:O51 M19">
    <cfRule type="expression" priority="122" dxfId="1" stopIfTrue="1">
      <formula>N18="o"</formula>
    </cfRule>
    <cfRule type="expression" priority="123" dxfId="2" stopIfTrue="1">
      <formula>N18="r"</formula>
    </cfRule>
  </conditionalFormatting>
  <conditionalFormatting sqref="Q18:Q23 Q46:Q51">
    <cfRule type="expression" priority="124" dxfId="0" stopIfTrue="1">
      <formula>R18="x"</formula>
    </cfRule>
  </conditionalFormatting>
  <conditionalFormatting sqref="Q18:Q23 Q46:Q51">
    <cfRule type="expression" priority="125" dxfId="1" stopIfTrue="1">
      <formula>R18="o"</formula>
    </cfRule>
    <cfRule type="expression" priority="126" dxfId="2" stopIfTrue="1">
      <formula>R18="r"</formula>
    </cfRule>
  </conditionalFormatting>
  <conditionalFormatting sqref="G45">
    <cfRule type="expression" priority="127" dxfId="0" stopIfTrue="1">
      <formula>H44="x"</formula>
    </cfRule>
  </conditionalFormatting>
  <conditionalFormatting sqref="G45">
    <cfRule type="expression" priority="128" dxfId="1" stopIfTrue="1">
      <formula>H44="o"</formula>
    </cfRule>
    <cfRule type="expression" priority="129" dxfId="2" stopIfTrue="1">
      <formula>H44="r"</formula>
    </cfRule>
  </conditionalFormatting>
  <conditionalFormatting sqref="I45">
    <cfRule type="expression" priority="130" dxfId="0" stopIfTrue="1">
      <formula>J44="x"</formula>
    </cfRule>
  </conditionalFormatting>
  <conditionalFormatting sqref="I45">
    <cfRule type="expression" priority="131" dxfId="1" stopIfTrue="1">
      <formula>J44="o"</formula>
    </cfRule>
    <cfRule type="expression" priority="132" dxfId="2" stopIfTrue="1">
      <formula>J44="r"</formula>
    </cfRule>
  </conditionalFormatting>
  <conditionalFormatting sqref="K45">
    <cfRule type="expression" priority="133" dxfId="0" stopIfTrue="1">
      <formula>L44="x"</formula>
    </cfRule>
  </conditionalFormatting>
  <conditionalFormatting sqref="K45">
    <cfRule type="expression" priority="134" dxfId="1" stopIfTrue="1">
      <formula>L44="o"</formula>
    </cfRule>
    <cfRule type="expression" priority="135" dxfId="2" stopIfTrue="1">
      <formula>L44="r"</formula>
    </cfRule>
  </conditionalFormatting>
  <conditionalFormatting sqref="M45">
    <cfRule type="expression" priority="136" dxfId="0" stopIfTrue="1">
      <formula>N44="x"</formula>
    </cfRule>
  </conditionalFormatting>
  <conditionalFormatting sqref="M45">
    <cfRule type="expression" priority="137" dxfId="1" stopIfTrue="1">
      <formula>N44="o"</formula>
    </cfRule>
    <cfRule type="expression" priority="138" dxfId="2" stopIfTrue="1">
      <formula>N44="r"</formula>
    </cfRule>
  </conditionalFormatting>
  <conditionalFormatting sqref="O45">
    <cfRule type="expression" priority="139" dxfId="0" stopIfTrue="1">
      <formula>P44="x"</formula>
    </cfRule>
  </conditionalFormatting>
  <conditionalFormatting sqref="O45">
    <cfRule type="expression" priority="140" dxfId="1" stopIfTrue="1">
      <formula>P44="o"</formula>
    </cfRule>
    <cfRule type="expression" priority="141" dxfId="2" stopIfTrue="1">
      <formula>P44="r"</formula>
    </cfRule>
  </conditionalFormatting>
  <conditionalFormatting sqref="Q45">
    <cfRule type="expression" priority="142" dxfId="0" stopIfTrue="1">
      <formula>R44="x"</formula>
    </cfRule>
  </conditionalFormatting>
  <conditionalFormatting sqref="Q45">
    <cfRule type="expression" priority="143" dxfId="1" stopIfTrue="1">
      <formula>R44="o"</formula>
    </cfRule>
    <cfRule type="expression" priority="144" dxfId="2" stopIfTrue="1">
      <formula>R44="r"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="110" zoomScaleNormal="110" workbookViewId="0" topLeftCell="A1">
      <selection activeCell="F16" sqref="F16"/>
    </sheetView>
  </sheetViews>
  <sheetFormatPr defaultColWidth="9.140625" defaultRowHeight="12.75"/>
  <cols>
    <col min="1" max="1" width="4.28125" style="1" customWidth="1"/>
    <col min="2" max="2" width="21.28125" style="1" customWidth="1"/>
    <col min="3" max="4" width="11.57421875" style="1" customWidth="1"/>
    <col min="5" max="5" width="4.28125" style="1" customWidth="1"/>
    <col min="6" max="6" width="21.00390625" style="1" customWidth="1"/>
    <col min="7" max="8" width="11.57421875" style="1" customWidth="1"/>
    <col min="9" max="9" width="4.28125" style="1" customWidth="1"/>
    <col min="10" max="10" width="21.28125" style="1" customWidth="1"/>
    <col min="11" max="16384" width="11.57421875" style="1" customWidth="1"/>
  </cols>
  <sheetData>
    <row r="2" ht="14.25">
      <c r="B2" s="93" t="s">
        <v>147</v>
      </c>
    </row>
    <row r="4" spans="2:10" ht="14.25">
      <c r="B4" s="1" t="s">
        <v>148</v>
      </c>
      <c r="F4" s="1" t="s">
        <v>141</v>
      </c>
      <c r="J4" s="1" t="s">
        <v>149</v>
      </c>
    </row>
    <row r="5" spans="1:11" ht="15">
      <c r="A5" s="1">
        <v>1</v>
      </c>
      <c r="B5" s="90" t="s">
        <v>115</v>
      </c>
      <c r="C5" s="91">
        <v>324.9058175263856</v>
      </c>
      <c r="E5" s="1">
        <v>1</v>
      </c>
      <c r="F5" s="90" t="s">
        <v>113</v>
      </c>
      <c r="G5" s="91">
        <v>264.410799880042</v>
      </c>
      <c r="I5" s="1">
        <v>1</v>
      </c>
      <c r="J5" s="90" t="s">
        <v>72</v>
      </c>
      <c r="K5" s="91">
        <v>187.47990200840704</v>
      </c>
    </row>
    <row r="6" spans="1:11" ht="15">
      <c r="A6" s="1">
        <v>2</v>
      </c>
      <c r="B6" s="90" t="s">
        <v>112</v>
      </c>
      <c r="C6" s="91">
        <v>261.82123173217036</v>
      </c>
      <c r="E6" s="1">
        <v>2</v>
      </c>
      <c r="F6" s="90" t="s">
        <v>95</v>
      </c>
      <c r="G6" s="91">
        <v>263.31577488147656</v>
      </c>
      <c r="I6" s="1">
        <v>2</v>
      </c>
      <c r="J6" s="90" t="s">
        <v>71</v>
      </c>
      <c r="K6" s="91">
        <v>181.92545260556108</v>
      </c>
    </row>
    <row r="7" spans="1:11" ht="15">
      <c r="A7" s="1">
        <v>3</v>
      </c>
      <c r="B7" s="90" t="s">
        <v>86</v>
      </c>
      <c r="C7" s="91">
        <v>260.17644557546595</v>
      </c>
      <c r="E7" s="1">
        <v>3</v>
      </c>
      <c r="F7" s="90" t="s">
        <v>107</v>
      </c>
      <c r="G7" s="91">
        <v>197.0831581588829</v>
      </c>
      <c r="I7" s="1">
        <v>3</v>
      </c>
      <c r="J7" s="90" t="s">
        <v>68</v>
      </c>
      <c r="K7" s="91">
        <v>174.25067700497488</v>
      </c>
    </row>
    <row r="8" spans="1:11" ht="15">
      <c r="A8" s="1">
        <v>4</v>
      </c>
      <c r="B8" s="25" t="s">
        <v>88</v>
      </c>
      <c r="C8" s="35">
        <v>249.25852174356638</v>
      </c>
      <c r="E8" s="1">
        <v>4</v>
      </c>
      <c r="F8" s="25" t="s">
        <v>108</v>
      </c>
      <c r="G8" s="35">
        <v>0</v>
      </c>
      <c r="I8" s="1">
        <v>4</v>
      </c>
      <c r="J8" s="25" t="s">
        <v>70</v>
      </c>
      <c r="K8" s="35">
        <v>161.8747171647966</v>
      </c>
    </row>
    <row r="9" spans="1:11" ht="15">
      <c r="A9" s="1">
        <v>5</v>
      </c>
      <c r="B9" s="25" t="s">
        <v>92</v>
      </c>
      <c r="C9" s="35">
        <v>243.51813195763356</v>
      </c>
      <c r="I9" s="1">
        <v>5</v>
      </c>
      <c r="J9" s="25" t="s">
        <v>63</v>
      </c>
      <c r="K9" s="35">
        <v>136.16656498683622</v>
      </c>
    </row>
    <row r="10" spans="1:11" ht="15">
      <c r="A10" s="1">
        <v>6</v>
      </c>
      <c r="B10" s="25" t="s">
        <v>112</v>
      </c>
      <c r="C10" s="35">
        <v>238.65121122489865</v>
      </c>
      <c r="I10" s="1">
        <v>6</v>
      </c>
      <c r="J10" s="25" t="s">
        <v>65</v>
      </c>
      <c r="K10" s="35">
        <v>132.97695134338122</v>
      </c>
    </row>
    <row r="11" spans="1:11" ht="15">
      <c r="A11" s="1">
        <v>7</v>
      </c>
      <c r="B11" s="25" t="s">
        <v>96</v>
      </c>
      <c r="C11" s="35">
        <v>220.55376286647004</v>
      </c>
      <c r="I11" s="1">
        <v>7</v>
      </c>
      <c r="J11" s="25" t="s">
        <v>61</v>
      </c>
      <c r="K11" s="35">
        <v>129.57913141993362</v>
      </c>
    </row>
    <row r="12" spans="1:11" ht="15">
      <c r="A12" s="1">
        <v>8</v>
      </c>
      <c r="B12" s="25" t="s">
        <v>89</v>
      </c>
      <c r="C12" s="35">
        <v>213.19981952916103</v>
      </c>
      <c r="I12" s="1">
        <v>8</v>
      </c>
      <c r="J12" s="25" t="s">
        <v>38</v>
      </c>
      <c r="K12" s="35">
        <v>126.07872951258379</v>
      </c>
    </row>
    <row r="13" spans="1:11" ht="15">
      <c r="A13" s="1">
        <v>9</v>
      </c>
      <c r="B13" s="25" t="s">
        <v>94</v>
      </c>
      <c r="C13" s="35">
        <v>212.39025426297172</v>
      </c>
      <c r="I13" s="1">
        <v>9</v>
      </c>
      <c r="J13" s="25" t="s">
        <v>57</v>
      </c>
      <c r="K13" s="35">
        <v>125.4067864830877</v>
      </c>
    </row>
    <row r="14" spans="1:11" ht="15">
      <c r="A14" s="1">
        <v>10</v>
      </c>
      <c r="B14" s="25" t="s">
        <v>110</v>
      </c>
      <c r="C14" s="35">
        <v>204.82345718031544</v>
      </c>
      <c r="I14" s="1">
        <v>10</v>
      </c>
      <c r="J14" s="25" t="s">
        <v>43</v>
      </c>
      <c r="K14" s="35">
        <v>116.14416221507686</v>
      </c>
    </row>
    <row r="15" spans="1:11" ht="15">
      <c r="A15" s="1">
        <v>11</v>
      </c>
      <c r="B15" s="25" t="s">
        <v>109</v>
      </c>
      <c r="C15" s="35">
        <v>201.7815031030697</v>
      </c>
      <c r="I15" s="1">
        <v>11</v>
      </c>
      <c r="J15" s="25" t="s">
        <v>40</v>
      </c>
      <c r="K15" s="35">
        <v>110.0864950366166</v>
      </c>
    </row>
    <row r="16" spans="1:11" ht="15">
      <c r="A16" s="1">
        <v>12</v>
      </c>
      <c r="B16" s="25" t="s">
        <v>30</v>
      </c>
      <c r="C16" s="35">
        <v>198.20795998869127</v>
      </c>
      <c r="I16" s="1">
        <v>12</v>
      </c>
      <c r="J16" s="25" t="s">
        <v>44</v>
      </c>
      <c r="K16" s="35">
        <v>107.78234696258833</v>
      </c>
    </row>
    <row r="17" spans="1:11" ht="15">
      <c r="A17" s="1">
        <v>13</v>
      </c>
      <c r="B17" s="25" t="s">
        <v>91</v>
      </c>
      <c r="C17" s="35">
        <v>195.88562522565698</v>
      </c>
      <c r="I17" s="1">
        <v>13</v>
      </c>
      <c r="J17" s="25" t="s">
        <v>39</v>
      </c>
      <c r="K17" s="35">
        <v>106.93949882873424</v>
      </c>
    </row>
    <row r="18" spans="1:11" ht="15">
      <c r="A18" s="1">
        <v>14</v>
      </c>
      <c r="B18" s="25" t="s">
        <v>111</v>
      </c>
      <c r="C18" s="35">
        <v>186.2355848660498</v>
      </c>
      <c r="I18" s="1">
        <v>14</v>
      </c>
      <c r="J18" s="25" t="s">
        <v>41</v>
      </c>
      <c r="K18" s="35">
        <v>93.3010877174555</v>
      </c>
    </row>
    <row r="19" spans="1:11" ht="15">
      <c r="A19" s="1">
        <v>15</v>
      </c>
      <c r="B19" s="25" t="s">
        <v>119</v>
      </c>
      <c r="C19" s="35">
        <v>173.68200316971996</v>
      </c>
      <c r="I19" s="1">
        <v>15</v>
      </c>
      <c r="J19" s="25" t="s">
        <v>33</v>
      </c>
      <c r="K19" s="35">
        <v>85.49022052714713</v>
      </c>
    </row>
    <row r="20" spans="1:11" ht="15">
      <c r="A20" s="1">
        <v>16</v>
      </c>
      <c r="B20" s="25" t="s">
        <v>130</v>
      </c>
      <c r="C20" s="35">
        <v>149.87254864196856</v>
      </c>
      <c r="I20" s="1">
        <v>16</v>
      </c>
      <c r="J20" s="25" t="s">
        <v>35</v>
      </c>
      <c r="K20" s="35">
        <v>84.22078421687948</v>
      </c>
    </row>
    <row r="21" spans="1:11" ht="15">
      <c r="A21" s="1">
        <v>17</v>
      </c>
      <c r="B21" s="25" t="s">
        <v>137</v>
      </c>
      <c r="C21" s="35">
        <v>147.3980907186982</v>
      </c>
      <c r="I21" s="1">
        <v>17</v>
      </c>
      <c r="J21" s="25" t="s">
        <v>37</v>
      </c>
      <c r="K21" s="35">
        <v>76.46777165470532</v>
      </c>
    </row>
    <row r="22" spans="1:11" ht="15">
      <c r="A22" s="1">
        <v>18</v>
      </c>
      <c r="B22" s="25" t="s">
        <v>129</v>
      </c>
      <c r="C22" s="35">
        <v>135.25270170784864</v>
      </c>
      <c r="I22" s="1">
        <v>18</v>
      </c>
      <c r="J22" s="25" t="s">
        <v>32</v>
      </c>
      <c r="K22" s="35">
        <v>73.26155973940756</v>
      </c>
    </row>
    <row r="23" spans="1:11" ht="15">
      <c r="A23" s="1">
        <v>19</v>
      </c>
      <c r="B23" s="25" t="s">
        <v>134</v>
      </c>
      <c r="C23" s="35">
        <v>132.2434709328007</v>
      </c>
      <c r="I23" s="1">
        <v>19</v>
      </c>
      <c r="J23" s="25" t="s">
        <v>59</v>
      </c>
      <c r="K23" s="35">
        <v>62.8055070244732</v>
      </c>
    </row>
    <row r="24" spans="1:3" ht="15">
      <c r="A24" s="1">
        <v>20</v>
      </c>
      <c r="B24" s="25" t="s">
        <v>135</v>
      </c>
      <c r="C24" s="35">
        <v>126.81229530840908</v>
      </c>
    </row>
    <row r="25" spans="1:3" ht="15">
      <c r="A25" s="1">
        <v>21</v>
      </c>
      <c r="B25" s="25" t="s">
        <v>28</v>
      </c>
      <c r="C25" s="35">
        <v>125.84991065044657</v>
      </c>
    </row>
    <row r="26" spans="1:3" ht="15">
      <c r="A26" s="1">
        <v>22</v>
      </c>
      <c r="B26" s="25" t="s">
        <v>129</v>
      </c>
      <c r="C26" s="35">
        <v>125.39052554165134</v>
      </c>
    </row>
    <row r="27" spans="1:3" ht="15">
      <c r="A27" s="1">
        <v>23</v>
      </c>
      <c r="B27" s="25" t="s">
        <v>26</v>
      </c>
      <c r="C27" s="35">
        <v>119.08702636061392</v>
      </c>
    </row>
    <row r="28" spans="1:3" ht="15">
      <c r="A28" s="1">
        <v>24</v>
      </c>
      <c r="B28" s="25" t="s">
        <v>138</v>
      </c>
      <c r="C28" s="35">
        <v>115.16425577246831</v>
      </c>
    </row>
    <row r="29" spans="1:3" ht="15">
      <c r="A29" s="1">
        <v>25</v>
      </c>
      <c r="B29" s="25" t="s">
        <v>139</v>
      </c>
      <c r="C29" s="35">
        <v>112.16632868058468</v>
      </c>
    </row>
    <row r="30" spans="1:3" ht="15">
      <c r="A30" s="1">
        <v>26</v>
      </c>
      <c r="B30" s="25" t="s">
        <v>133</v>
      </c>
      <c r="C30" s="35">
        <v>110.92064236887359</v>
      </c>
    </row>
    <row r="31" spans="1:3" ht="15">
      <c r="A31" s="1">
        <v>27</v>
      </c>
      <c r="B31" s="25" t="s">
        <v>136</v>
      </c>
      <c r="C31" s="35">
        <v>109.29579263141896</v>
      </c>
    </row>
    <row r="32" spans="1:3" ht="15">
      <c r="A32" s="1">
        <v>28</v>
      </c>
      <c r="B32" s="25" t="s">
        <v>132</v>
      </c>
      <c r="C32" s="35">
        <v>106.73293572444258</v>
      </c>
    </row>
    <row r="33" spans="1:3" ht="15">
      <c r="A33" s="1">
        <v>29</v>
      </c>
      <c r="B33" s="25" t="s">
        <v>25</v>
      </c>
      <c r="C33" s="35">
        <v>93.3414007650742</v>
      </c>
    </row>
    <row r="34" spans="1:3" ht="15">
      <c r="A34" s="1">
        <v>30</v>
      </c>
      <c r="B34" s="25" t="s">
        <v>21</v>
      </c>
      <c r="C34" s="35">
        <v>87.41848063467017</v>
      </c>
    </row>
    <row r="35" spans="1:3" ht="15">
      <c r="A35" s="1">
        <v>31</v>
      </c>
      <c r="B35" s="25" t="s">
        <v>131</v>
      </c>
      <c r="C35" s="35">
        <v>80.10604957597235</v>
      </c>
    </row>
    <row r="36" spans="1:3" ht="15">
      <c r="A36" s="1">
        <v>32</v>
      </c>
      <c r="B36" s="25" t="s">
        <v>120</v>
      </c>
      <c r="C36" s="35">
        <v>79.30896558082567</v>
      </c>
    </row>
    <row r="37" spans="1:3" ht="15">
      <c r="A37" s="1">
        <v>33</v>
      </c>
      <c r="B37" s="25" t="s">
        <v>127</v>
      </c>
      <c r="C37" s="35">
        <v>78.0893771810704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dcterms:created xsi:type="dcterms:W3CDTF">2009-02-01T09:46:56Z</dcterms:created>
  <dcterms:modified xsi:type="dcterms:W3CDTF">2023-12-06T08:32:42Z</dcterms:modified>
  <cp:category/>
  <cp:version/>
  <cp:contentType/>
  <cp:contentStatus/>
  <cp:revision>1154</cp:revision>
</cp:coreProperties>
</file>