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970" windowHeight="5415" tabRatio="500" activeTab="0"/>
  </bookViews>
  <sheets>
    <sheet name="ETL_võistluse_blankett" sheetId="1" r:id="rId1"/>
    <sheet name="Meltzer" sheetId="2" r:id="rId2"/>
    <sheet name="Kaalud" sheetId="3" r:id="rId3"/>
  </sheets>
  <definedNames/>
  <calcPr fullCalcOnLoad="1"/>
</workbook>
</file>

<file path=xl/sharedStrings.xml><?xml version="1.0" encoding="utf-8"?>
<sst xmlns="http://schemas.openxmlformats.org/spreadsheetml/2006/main" count="726" uniqueCount="147">
  <si>
    <t>Aravete spordihoone</t>
  </si>
  <si>
    <t>I Grupp</t>
  </si>
  <si>
    <t>Kaalumine: 8.30-9.30</t>
  </si>
  <si>
    <t>Võistluse algus 10.30</t>
  </si>
  <si>
    <t>Võistleja</t>
  </si>
  <si>
    <t>Võistluse käik</t>
  </si>
  <si>
    <t>Saavutatud tulemused</t>
  </si>
  <si>
    <t>Lot</t>
  </si>
  <si>
    <t>Nimi</t>
  </si>
  <si>
    <t>Sünniaeg</t>
  </si>
  <si>
    <t>Klubi</t>
  </si>
  <si>
    <t>Kehakaal</t>
  </si>
  <si>
    <t>Koef.</t>
  </si>
  <si>
    <t xml:space="preserve">         Rebimine</t>
  </si>
  <si>
    <t xml:space="preserve">      Tõukamine</t>
  </si>
  <si>
    <t>Rebimine</t>
  </si>
  <si>
    <t>Tõukamine</t>
  </si>
  <si>
    <t>Summa</t>
  </si>
  <si>
    <t>Koht</t>
  </si>
  <si>
    <t>Punktid</t>
  </si>
  <si>
    <t>Melz. koef.</t>
  </si>
  <si>
    <t>Melz. sinclair</t>
  </si>
  <si>
    <t>SK Vargamäe</t>
  </si>
  <si>
    <t>LTU</t>
  </si>
  <si>
    <t>Maria Merilo</t>
  </si>
  <si>
    <t>SK +35</t>
  </si>
  <si>
    <t>Marju Vaagen</t>
  </si>
  <si>
    <t>Jurate Kuzminskaite</t>
  </si>
  <si>
    <t>Individuaal</t>
  </si>
  <si>
    <t>Crossfit Kuubik</t>
  </si>
  <si>
    <t>Anna Günter</t>
  </si>
  <si>
    <t>Alice Trei</t>
  </si>
  <si>
    <t>SK Sparta</t>
  </si>
  <si>
    <t>Kaaluja:</t>
  </si>
  <si>
    <t>Kohtunikud:</t>
  </si>
  <si>
    <t>Sekretär:</t>
  </si>
  <si>
    <t>Kettavahetaja</t>
  </si>
  <si>
    <t>Mati Karbus</t>
  </si>
  <si>
    <t>Aeg:</t>
  </si>
  <si>
    <t>II Grupp</t>
  </si>
  <si>
    <t>Kaalumine 10.00-11.00</t>
  </si>
  <si>
    <t>Võistluse algus 12.00</t>
  </si>
  <si>
    <t>Dmitri Skramkov</t>
  </si>
  <si>
    <t>SK EDU</t>
  </si>
  <si>
    <t>Žürii:</t>
  </si>
  <si>
    <t>III Grupp</t>
  </si>
  <si>
    <t>Kaalumine 12.00-13.00</t>
  </si>
  <si>
    <t>Võistluse algus 14.00</t>
  </si>
  <si>
    <t>Sverre Ploomipuu</t>
  </si>
  <si>
    <t>SK Jõud</t>
  </si>
  <si>
    <t>Madis Matvejev</t>
  </si>
  <si>
    <t>Lauri Kuusk</t>
  </si>
  <si>
    <t>SK Kalev</t>
  </si>
  <si>
    <t>Teet Karbus</t>
  </si>
  <si>
    <t>Emilis Mikalkevicius</t>
  </si>
  <si>
    <t>IV Grupp</t>
  </si>
  <si>
    <t>Urmas Treier</t>
  </si>
  <si>
    <t>Tartumaa</t>
  </si>
  <si>
    <t>Vladas Kairys</t>
  </si>
  <si>
    <t>Jaanus Hiiemäe</t>
  </si>
  <si>
    <t>Aivar Zarubin</t>
  </si>
  <si>
    <t>109+</t>
  </si>
  <si>
    <t>Vitali Dronkin</t>
  </si>
  <si>
    <t>Igor Burakov</t>
  </si>
  <si>
    <t>Mehed: Sinclair</t>
  </si>
  <si>
    <t>Meesveteranid: Meltzer</t>
  </si>
  <si>
    <t>Naised: Sinclair</t>
  </si>
  <si>
    <t>Naisveteranid: Meltzer</t>
  </si>
  <si>
    <t>M35</t>
  </si>
  <si>
    <t>W35</t>
  </si>
  <si>
    <t>M40</t>
  </si>
  <si>
    <t>W40</t>
  </si>
  <si>
    <t>M45</t>
  </si>
  <si>
    <t>W45</t>
  </si>
  <si>
    <t>M50</t>
  </si>
  <si>
    <t>W50</t>
  </si>
  <si>
    <t>M55</t>
  </si>
  <si>
    <t>W55</t>
  </si>
  <si>
    <t>M60</t>
  </si>
  <si>
    <t>W60</t>
  </si>
  <si>
    <t>M65</t>
  </si>
  <si>
    <t>W65</t>
  </si>
  <si>
    <t>M70</t>
  </si>
  <si>
    <t>W70</t>
  </si>
  <si>
    <t>M75</t>
  </si>
  <si>
    <t>W75</t>
  </si>
  <si>
    <t>M80</t>
  </si>
  <si>
    <t>W80</t>
  </si>
  <si>
    <t>M85</t>
  </si>
  <si>
    <t>W85</t>
  </si>
  <si>
    <t>M90</t>
  </si>
  <si>
    <t>W90</t>
  </si>
  <si>
    <t>Naised</t>
  </si>
  <si>
    <t>+</t>
  </si>
  <si>
    <t>Claudia Casagrande</t>
  </si>
  <si>
    <t>Ann Helen Eelmets</t>
  </si>
  <si>
    <t>Una Bassil</t>
  </si>
  <si>
    <t>LAT</t>
  </si>
  <si>
    <t>Jevgenia Aršavskaja</t>
  </si>
  <si>
    <t>SK Albatros</t>
  </si>
  <si>
    <t>Anneli Vuks</t>
  </si>
  <si>
    <t>CrossFit Peetri</t>
  </si>
  <si>
    <t>87+</t>
  </si>
  <si>
    <t>Agnes Rannaste</t>
  </si>
  <si>
    <t>SK+35</t>
  </si>
  <si>
    <t>SK Sparta FIN</t>
  </si>
  <si>
    <t>Dainotas Valeišis</t>
  </si>
  <si>
    <t>Trevor Vandel</t>
  </si>
  <si>
    <t>Morris Ploomipuu</t>
  </si>
  <si>
    <t>Oskar Orlov</t>
  </si>
  <si>
    <t>Airingas Jasaitis</t>
  </si>
  <si>
    <t>Aleksei Kolotkov</t>
  </si>
  <si>
    <t>Janis Vizulis</t>
  </si>
  <si>
    <t>Ivanas Aleksiejus</t>
  </si>
  <si>
    <t>Emundas Dubinskas</t>
  </si>
  <si>
    <t>Roman Lucit</t>
  </si>
  <si>
    <t>Tomas Rimša</t>
  </si>
  <si>
    <t>Andro Lepik</t>
  </si>
  <si>
    <t>Harry Pihlik</t>
  </si>
  <si>
    <t>Sander Savik</t>
  </si>
  <si>
    <t>Riho Kägo</t>
  </si>
  <si>
    <t>Matjus Mäger</t>
  </si>
  <si>
    <t>Valdemar Verner</t>
  </si>
  <si>
    <t>Sander Bauman</t>
  </si>
  <si>
    <t>Mihkel Eelmets</t>
  </si>
  <si>
    <t>Maigi Kaljuste</t>
  </si>
  <si>
    <t>Kaalumine 13.00-14.00</t>
  </si>
  <si>
    <t>Võistluse algus 15.30</t>
  </si>
  <si>
    <t>Kettavahetajad:</t>
  </si>
  <si>
    <t xml:space="preserve">Veteranide lahtised Eesti meistrivõistlused 2024 ja 15. Mati Kulmu mälestusvõistlus                 </t>
  </si>
  <si>
    <t>SK Jõusport</t>
  </si>
  <si>
    <t>Emma Kivirand</t>
  </si>
  <si>
    <t>Kaisa Kivirand</t>
  </si>
  <si>
    <t>Vivian Urbanus</t>
  </si>
  <si>
    <t>o</t>
  </si>
  <si>
    <t>x</t>
  </si>
  <si>
    <t>Roomet Väli</t>
  </si>
  <si>
    <t>Sebastian Mendelsson</t>
  </si>
  <si>
    <t>Roomet Vali</t>
  </si>
  <si>
    <t>r</t>
  </si>
  <si>
    <t>Martin Lind</t>
  </si>
  <si>
    <t>Lauri Naarits</t>
  </si>
  <si>
    <t>-</t>
  </si>
  <si>
    <t>I</t>
  </si>
  <si>
    <t>II</t>
  </si>
  <si>
    <t>III</t>
  </si>
  <si>
    <t>Eduard Kaljapulk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</si>
</sst>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00"/>
    <numFmt numFmtId="173" formatCode="0.000"/>
    <numFmt numFmtId="174" formatCode="[$-425]dddd\,\ d\.\ mmmm\ yyyy"/>
    <numFmt numFmtId="175" formatCode="0.00000"/>
    <numFmt numFmtId="176" formatCode="0.0000"/>
    <numFmt numFmtId="177" formatCode="0.0000000"/>
    <numFmt numFmtId="178" formatCode="_-* #,##0\ &quot;€&quot;_-;\-* #,##0\ &quot;€&quot;_-;_-* &quot;-&quot;\ &quot;€&quot;_-;_-@_-"/>
    <numFmt numFmtId="179" formatCode="_-* #,##0_-;\-* #,##0_-;_-* &quot;-&quot;_-;_-@_-"/>
    <numFmt numFmtId="180" formatCode="_-* #,##0.00\ &quot;€&quot;_-;\-* #,##0.00\ &quot;€&quot;_-;_-* &quot;-&quot;??\ &quot;€&quot;_-;_-@_-"/>
    <numFmt numFmtId="181" formatCode="_-* #,##0.00_-;\-* #,##0.00_-;_-* &quot;-&quot;??_-;_-@_-"/>
  </numFmts>
  <fonts count="46">
    <font>
      <sz val="10"/>
      <name val="Arial"/>
      <family val="0"/>
    </font>
    <font>
      <b/>
      <sz val="10"/>
      <color indexed="62"/>
      <name val="Arial"/>
      <family val="0"/>
    </font>
    <font>
      <b/>
      <sz val="10"/>
      <color indexed="5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6">
    <xf numFmtId="0" fontId="0" fillId="0" borderId="1">
      <alignment horizont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2" applyNumberFormat="0" applyAlignment="0" applyProtection="0"/>
    <xf numFmtId="0" fontId="31" fillId="28" borderId="3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Border="0" applyAlignment="0" applyProtection="0"/>
    <xf numFmtId="0" fontId="39" fillId="30" borderId="2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8" applyNumberFormat="0" applyFont="0" applyAlignment="0" applyProtection="0"/>
    <xf numFmtId="0" fontId="42" fillId="27" borderId="9" applyNumberFormat="0" applyAlignment="0" applyProtection="0"/>
    <xf numFmtId="9" fontId="0" fillId="0" borderId="0" applyFill="0" applyBorder="0" applyAlignment="0" applyProtection="0"/>
    <xf numFmtId="0" fontId="1" fillId="33" borderId="1" applyNumberFormat="0" applyProtection="0">
      <alignment horizontal="center"/>
    </xf>
    <xf numFmtId="0" fontId="2" fillId="34" borderId="1" applyNumberFormat="0" applyProtection="0">
      <alignment horizontal="center"/>
    </xf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2" fontId="0" fillId="0" borderId="11" xfId="0" applyNumberFormat="1" applyFont="1" applyBorder="1" applyAlignment="1" applyProtection="1">
      <alignment horizontal="center" vertical="center" wrapText="1"/>
      <protection locked="0"/>
    </xf>
    <xf numFmtId="173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35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2" fontId="0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/>
    </xf>
    <xf numFmtId="0" fontId="3" fillId="0" borderId="12" xfId="0" applyFont="1" applyBorder="1" applyAlignment="1">
      <alignment/>
    </xf>
    <xf numFmtId="0" fontId="0" fillId="35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35" borderId="11" xfId="0" applyFont="1" applyFill="1" applyBorder="1" applyAlignment="1">
      <alignment horizontal="center" vertical="center"/>
    </xf>
    <xf numFmtId="173" fontId="0" fillId="0" borderId="1" xfId="0" applyNumberFormat="1" applyAlignment="1">
      <alignment horizontal="center"/>
    </xf>
    <xf numFmtId="173" fontId="0" fillId="0" borderId="1" xfId="0" applyNumberFormat="1" applyAlignment="1">
      <alignment horizontal="right"/>
    </xf>
    <xf numFmtId="0" fontId="0" fillId="0" borderId="1" xfId="0" applyFont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35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35" borderId="15" xfId="0" applyNumberFormat="1" applyFont="1" applyFill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36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2" fontId="0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35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3" fillId="37" borderId="22" xfId="0" applyNumberFormat="1" applyFont="1" applyFill="1" applyBorder="1" applyAlignment="1">
      <alignment horizontal="center" vertical="center" wrapText="1"/>
    </xf>
    <xf numFmtId="0" fontId="3" fillId="37" borderId="23" xfId="0" applyNumberFormat="1" applyFont="1" applyFill="1" applyBorder="1" applyAlignment="1">
      <alignment horizontal="center" vertical="center" wrapText="1"/>
    </xf>
    <xf numFmtId="0" fontId="3" fillId="37" borderId="24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35" borderId="21" xfId="0" applyFon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wrapText="1"/>
    </xf>
    <xf numFmtId="2" fontId="0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35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37" borderId="25" xfId="0" applyNumberFormat="1" applyFont="1" applyFill="1" applyBorder="1" applyAlignment="1">
      <alignment horizontal="center" vertical="center" wrapText="1"/>
    </xf>
    <xf numFmtId="0" fontId="3" fillId="37" borderId="26" xfId="0" applyNumberFormat="1" applyFont="1" applyFill="1" applyBorder="1" applyAlignment="1">
      <alignment horizontal="center" vertical="center" wrapText="1"/>
    </xf>
    <xf numFmtId="0" fontId="3" fillId="37" borderId="27" xfId="0" applyNumberFormat="1" applyFont="1" applyFill="1" applyBorder="1" applyAlignment="1">
      <alignment horizontal="center" vertical="center" wrapText="1"/>
    </xf>
    <xf numFmtId="173" fontId="0" fillId="0" borderId="11" xfId="0" applyNumberFormat="1" applyBorder="1" applyAlignment="1">
      <alignment horizontal="center" vertical="center" wrapText="1"/>
    </xf>
    <xf numFmtId="173" fontId="0" fillId="0" borderId="21" xfId="0" applyNumberFormat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0" fillId="0" borderId="1" xfId="0" applyAlignment="1">
      <alignment horizontal="center"/>
    </xf>
    <xf numFmtId="0" fontId="0" fillId="0" borderId="0" xfId="0" applyBorder="1" applyAlignment="1">
      <alignment horizontal="center"/>
    </xf>
    <xf numFmtId="173" fontId="0" fillId="0" borderId="29" xfId="0" applyNumberFormat="1" applyFont="1" applyBorder="1" applyAlignment="1">
      <alignment horizontal="center"/>
    </xf>
    <xf numFmtId="0" fontId="1" fillId="33" borderId="1" xfId="61">
      <alignment horizontal="center"/>
    </xf>
    <xf numFmtId="0" fontId="34" fillId="29" borderId="11" xfId="48" applyBorder="1" applyAlignment="1">
      <alignment horizontal="center" vertical="center"/>
    </xf>
    <xf numFmtId="0" fontId="1" fillId="33" borderId="1" xfId="61" applyNumberFormat="1">
      <alignment horizontal="center"/>
    </xf>
    <xf numFmtId="2" fontId="1" fillId="33" borderId="1" xfId="61" applyNumberForma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Record" xfId="61"/>
    <cellStyle name="Success" xfId="62"/>
    <cellStyle name="Title" xfId="63"/>
    <cellStyle name="Total" xfId="64"/>
    <cellStyle name="Warning Text" xfId="65"/>
  </cellStyles>
  <dxfs count="135"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62"/>
      </font>
      <fill>
        <patternFill patternType="solid">
          <fgColor indexed="42"/>
          <bgColor indexed="31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/>
        <i val="0"/>
        <color indexed="58"/>
      </font>
      <fill>
        <patternFill patternType="solid">
          <fgColor indexed="13"/>
          <bgColor indexed="34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indexed="60"/>
      </font>
      <fill>
        <patternFill patternType="solid">
          <fgColor indexed="45"/>
          <bgColor indexed="29"/>
        </patternFill>
      </fill>
      <border>
        <left style="thin">
          <color indexed="63"/>
        </left>
        <right>
          <color indexed="63"/>
        </right>
        <top style="thin">
          <color indexed="63"/>
        </top>
        <bottom style="thin">
          <color indexed="63"/>
        </bottom>
      </border>
    </dxf>
    <dxf>
      <font>
        <b val="0"/>
        <strike/>
        <color rgb="FF993300"/>
      </font>
      <fill>
        <patternFill patternType="solid">
          <fgColor rgb="FFFF99CC"/>
          <bgColor rgb="FFFF808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00381F"/>
      </font>
      <fill>
        <patternFill patternType="solid">
          <fgColor rgb="FFFFFF00"/>
          <bgColor rgb="FFFFF200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  <dxf>
      <font>
        <b/>
        <i val="0"/>
        <color rgb="FF21409A"/>
      </font>
      <fill>
        <patternFill patternType="solid">
          <fgColor rgb="FFCCFFCC"/>
          <bgColor rgb="FFBCE4E5"/>
        </patternFill>
      </fill>
      <border>
        <left style="thin">
          <color rgb="FF303030"/>
        </left>
        <right>
          <color rgb="FF000000"/>
        </right>
        <top style="thin"/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CE4E5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81F"/>
      <rgbColor rgb="00333300"/>
      <rgbColor rgb="00993300"/>
      <rgbColor rgb="00993366"/>
      <rgbColor rgb="0021409A"/>
      <rgbColor rgb="0030303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6"/>
  <sheetViews>
    <sheetView tabSelected="1" zoomScale="130" zoomScaleNormal="130" zoomScalePageLayoutView="0" workbookViewId="0" topLeftCell="A1">
      <selection activeCell="B167" sqref="B167"/>
    </sheetView>
  </sheetViews>
  <sheetFormatPr defaultColWidth="8.8515625" defaultRowHeight="12.75"/>
  <cols>
    <col min="1" max="1" width="4.421875" style="1" customWidth="1"/>
    <col min="2" max="2" width="22.57421875" style="1" bestFit="1" customWidth="1"/>
    <col min="3" max="3" width="12.00390625" style="2" customWidth="1"/>
    <col min="4" max="4" width="12.8515625" style="3" customWidth="1"/>
    <col min="5" max="5" width="11.28125" style="4" bestFit="1" customWidth="1"/>
    <col min="6" max="6" width="6.421875" style="1" customWidth="1"/>
    <col min="7" max="7" width="4.8515625" style="1" customWidth="1"/>
    <col min="8" max="8" width="2.8515625" style="1" customWidth="1"/>
    <col min="9" max="9" width="4.8515625" style="1" customWidth="1"/>
    <col min="10" max="10" width="2.8515625" style="1" customWidth="1"/>
    <col min="11" max="11" width="4.8515625" style="1" customWidth="1"/>
    <col min="12" max="12" width="2.8515625" style="1" customWidth="1"/>
    <col min="13" max="13" width="4.8515625" style="1" customWidth="1"/>
    <col min="14" max="14" width="2.8515625" style="1" customWidth="1"/>
    <col min="15" max="15" width="4.8515625" style="1" customWidth="1"/>
    <col min="16" max="16" width="2.8515625" style="1" customWidth="1"/>
    <col min="17" max="17" width="4.8515625" style="1" customWidth="1"/>
    <col min="18" max="18" width="2.8515625" style="1" customWidth="1"/>
    <col min="19" max="19" width="7.421875" style="1" customWidth="1"/>
    <col min="20" max="20" width="7.8515625" style="1" customWidth="1"/>
    <col min="21" max="21" width="7.140625" style="1" customWidth="1"/>
    <col min="22" max="22" width="7.140625" style="5" customWidth="1"/>
    <col min="23" max="23" width="7.421875" style="1" customWidth="1"/>
    <col min="24" max="24" width="8.8515625" style="1" customWidth="1"/>
    <col min="25" max="25" width="12.00390625" style="1" bestFit="1" customWidth="1"/>
    <col min="26" max="16384" width="8.8515625" style="1" customWidth="1"/>
  </cols>
  <sheetData>
    <row r="1" spans="1:23" ht="18">
      <c r="A1" s="94" t="s">
        <v>129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</row>
    <row r="2" spans="1:23" ht="15.75">
      <c r="A2" s="95">
        <v>45318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1:23" ht="12.75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</row>
    <row r="4" spans="1:23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12.75">
      <c r="A5" s="7"/>
      <c r="B5" s="5"/>
      <c r="D5" s="8"/>
      <c r="E5" s="9"/>
      <c r="F5" s="7"/>
      <c r="G5" s="7"/>
      <c r="H5" s="7"/>
      <c r="I5" s="7"/>
      <c r="J5" s="7"/>
      <c r="K5" s="7"/>
      <c r="L5" s="7"/>
      <c r="M5" s="97" t="s">
        <v>1</v>
      </c>
      <c r="N5" s="97"/>
      <c r="O5" s="97"/>
      <c r="P5" s="10"/>
      <c r="Q5" s="98" t="s">
        <v>2</v>
      </c>
      <c r="R5" s="98"/>
      <c r="S5" s="98"/>
      <c r="T5" s="98"/>
      <c r="U5" s="99" t="s">
        <v>3</v>
      </c>
      <c r="V5" s="99"/>
      <c r="W5" s="99"/>
    </row>
    <row r="6" spans="1:25" ht="12.75">
      <c r="A6" s="102" t="s">
        <v>4</v>
      </c>
      <c r="B6" s="102"/>
      <c r="C6" s="102"/>
      <c r="D6" s="102"/>
      <c r="E6" s="102"/>
      <c r="F6" s="102"/>
      <c r="G6" s="102" t="s">
        <v>5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1"/>
      <c r="S6" s="102" t="s">
        <v>6</v>
      </c>
      <c r="T6" s="102"/>
      <c r="U6" s="102"/>
      <c r="V6" s="102"/>
      <c r="W6" s="102"/>
      <c r="X6" s="102"/>
      <c r="Y6" s="102"/>
    </row>
    <row r="7" spans="1:25" ht="12.75" customHeight="1">
      <c r="A7" s="103" t="s">
        <v>7</v>
      </c>
      <c r="B7" s="103" t="s">
        <v>8</v>
      </c>
      <c r="C7" s="104" t="s">
        <v>9</v>
      </c>
      <c r="D7" s="103" t="s">
        <v>10</v>
      </c>
      <c r="E7" s="105" t="s">
        <v>11</v>
      </c>
      <c r="F7" s="108" t="s">
        <v>12</v>
      </c>
      <c r="G7" s="93" t="s">
        <v>13</v>
      </c>
      <c r="H7" s="93"/>
      <c r="I7" s="93"/>
      <c r="J7" s="93"/>
      <c r="K7" s="93"/>
      <c r="L7" s="12"/>
      <c r="M7" s="93" t="s">
        <v>14</v>
      </c>
      <c r="N7" s="93"/>
      <c r="O7" s="93"/>
      <c r="P7" s="93"/>
      <c r="Q7" s="93"/>
      <c r="R7" s="12"/>
      <c r="S7" s="93" t="s">
        <v>15</v>
      </c>
      <c r="T7" s="93" t="s">
        <v>16</v>
      </c>
      <c r="U7" s="93" t="s">
        <v>17</v>
      </c>
      <c r="V7" s="100" t="s">
        <v>18</v>
      </c>
      <c r="W7" s="101" t="s">
        <v>19</v>
      </c>
      <c r="X7" s="106" t="s">
        <v>20</v>
      </c>
      <c r="Y7" s="106" t="s">
        <v>21</v>
      </c>
    </row>
    <row r="8" spans="1:25" ht="12.75">
      <c r="A8" s="103"/>
      <c r="B8" s="103"/>
      <c r="C8" s="104"/>
      <c r="D8" s="103"/>
      <c r="E8" s="105"/>
      <c r="F8" s="108"/>
      <c r="G8" s="12">
        <v>1</v>
      </c>
      <c r="H8" s="12"/>
      <c r="I8" s="12">
        <v>2</v>
      </c>
      <c r="J8" s="12"/>
      <c r="K8" s="12">
        <v>3</v>
      </c>
      <c r="L8" s="12"/>
      <c r="M8" s="12">
        <v>1</v>
      </c>
      <c r="N8" s="12"/>
      <c r="O8" s="12">
        <v>2</v>
      </c>
      <c r="P8" s="12"/>
      <c r="Q8" s="12">
        <v>3</v>
      </c>
      <c r="R8" s="12"/>
      <c r="S8" s="93"/>
      <c r="T8" s="93"/>
      <c r="U8" s="93"/>
      <c r="V8" s="100"/>
      <c r="W8" s="101"/>
      <c r="X8" s="106"/>
      <c r="Y8" s="106"/>
    </row>
    <row r="9" spans="1:25" ht="12.75" customHeight="1">
      <c r="A9" s="107">
        <v>-55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</row>
    <row r="10" spans="1:25" ht="25.5">
      <c r="A10" s="13">
        <v>40</v>
      </c>
      <c r="B10" s="33" t="s">
        <v>94</v>
      </c>
      <c r="C10" s="14"/>
      <c r="D10" s="19" t="s">
        <v>105</v>
      </c>
      <c r="E10" s="15">
        <v>54.4</v>
      </c>
      <c r="F10" s="16">
        <f>POWER(10,(0.787004341*(LOG10(E10/153.757)*LOG10(E10/153.757))))</f>
        <v>1.4462555644111812</v>
      </c>
      <c r="G10" s="13">
        <v>50</v>
      </c>
      <c r="H10" s="17" t="s">
        <v>134</v>
      </c>
      <c r="I10" s="18">
        <v>53</v>
      </c>
      <c r="J10" s="17" t="s">
        <v>134</v>
      </c>
      <c r="K10" s="13">
        <v>55</v>
      </c>
      <c r="L10" s="17" t="s">
        <v>135</v>
      </c>
      <c r="M10" s="13">
        <v>67</v>
      </c>
      <c r="N10" s="17" t="s">
        <v>134</v>
      </c>
      <c r="O10" s="13">
        <v>70</v>
      </c>
      <c r="P10" s="17" t="s">
        <v>134</v>
      </c>
      <c r="Q10" s="13">
        <v>72</v>
      </c>
      <c r="R10" s="17" t="s">
        <v>135</v>
      </c>
      <c r="S10" s="19">
        <f>MAX(IF(H10="x",0,G10),IF(J10="x",0,I10),IF(L10="x",0,K10))</f>
        <v>53</v>
      </c>
      <c r="T10" s="19">
        <f>MAX(IF(N10="x",0,M10),IF(P10="x",0,O10),IF(R10="x",0,Q10))</f>
        <v>70</v>
      </c>
      <c r="U10" s="20">
        <f>S10+T10</f>
        <v>123</v>
      </c>
      <c r="V10" s="21"/>
      <c r="W10" s="22">
        <f>U10*F10</f>
        <v>177.88943442257528</v>
      </c>
      <c r="X10" s="23"/>
      <c r="Y10" s="18"/>
    </row>
    <row r="11" spans="1:25" ht="12.75">
      <c r="A11" s="13">
        <v>5</v>
      </c>
      <c r="B11" s="33" t="s">
        <v>95</v>
      </c>
      <c r="C11" s="14"/>
      <c r="D11" s="19" t="s">
        <v>32</v>
      </c>
      <c r="E11" s="15">
        <v>53.8</v>
      </c>
      <c r="F11" s="16">
        <f>POWER(10,(0.787004341*(LOG10(E11/153.757)*LOG10(E11/153.757))))</f>
        <v>1.457754213922841</v>
      </c>
      <c r="G11" s="13">
        <v>45</v>
      </c>
      <c r="H11" s="17" t="s">
        <v>135</v>
      </c>
      <c r="I11" s="18">
        <v>45</v>
      </c>
      <c r="J11" s="17" t="s">
        <v>134</v>
      </c>
      <c r="K11" s="13">
        <v>48</v>
      </c>
      <c r="L11" s="17" t="s">
        <v>134</v>
      </c>
      <c r="M11" s="13">
        <v>55</v>
      </c>
      <c r="N11" s="17" t="s">
        <v>134</v>
      </c>
      <c r="O11" s="13">
        <v>60</v>
      </c>
      <c r="P11" s="17" t="s">
        <v>134</v>
      </c>
      <c r="Q11" s="13">
        <v>62</v>
      </c>
      <c r="R11" s="17" t="s">
        <v>134</v>
      </c>
      <c r="S11" s="19">
        <f>MAX(IF(H11="x",0,G11),IF(J11="x",0,I11),IF(L11="x",0,K11))</f>
        <v>48</v>
      </c>
      <c r="T11" s="19">
        <f>MAX(IF(N11="x",0,M11),IF(P11="x",0,O11),IF(R11="x",0,Q11))</f>
        <v>62</v>
      </c>
      <c r="U11" s="20">
        <f>S11+T11</f>
        <v>110</v>
      </c>
      <c r="V11" s="21"/>
      <c r="W11" s="22">
        <f>U11*F11</f>
        <v>160.3529635315125</v>
      </c>
      <c r="X11" s="23"/>
      <c r="Y11" s="18"/>
    </row>
    <row r="12" spans="1:25" ht="12.75">
      <c r="A12" s="13">
        <v>22</v>
      </c>
      <c r="B12" s="33" t="s">
        <v>96</v>
      </c>
      <c r="C12" s="14"/>
      <c r="D12" s="19" t="s">
        <v>97</v>
      </c>
      <c r="E12" s="15">
        <v>54.6</v>
      </c>
      <c r="F12" s="16">
        <f>POWER(10,(0.787004341*(LOG10(E12/153.757)*LOG10(E12/153.757))))</f>
        <v>1.4424975590233924</v>
      </c>
      <c r="G12" s="13">
        <v>66</v>
      </c>
      <c r="H12" s="17" t="s">
        <v>134</v>
      </c>
      <c r="I12" s="18">
        <v>69</v>
      </c>
      <c r="J12" s="17" t="s">
        <v>135</v>
      </c>
      <c r="K12" s="13">
        <v>69</v>
      </c>
      <c r="L12" s="17" t="s">
        <v>134</v>
      </c>
      <c r="M12" s="13">
        <v>75</v>
      </c>
      <c r="N12" s="17" t="s">
        <v>134</v>
      </c>
      <c r="O12" s="13">
        <v>80</v>
      </c>
      <c r="P12" s="17" t="s">
        <v>134</v>
      </c>
      <c r="Q12" s="13">
        <v>83</v>
      </c>
      <c r="R12" s="17" t="s">
        <v>134</v>
      </c>
      <c r="S12" s="19">
        <f>MAX(IF(H12="x",0,G12),IF(J12="x",0,I12),IF(L12="x",0,K12))</f>
        <v>69</v>
      </c>
      <c r="T12" s="19">
        <f>MAX(IF(N12="x",0,M12),IF(P12="x",0,O12),IF(R12="x",0,Q12))</f>
        <v>83</v>
      </c>
      <c r="U12" s="20">
        <f>S12+T12</f>
        <v>152</v>
      </c>
      <c r="V12" s="21"/>
      <c r="W12" s="22">
        <f>U12*F12</f>
        <v>219.25962897155563</v>
      </c>
      <c r="X12" s="23"/>
      <c r="Y12" s="18"/>
    </row>
    <row r="13" spans="1:27" ht="12.75">
      <c r="A13" s="13">
        <v>6</v>
      </c>
      <c r="B13" s="33" t="s">
        <v>26</v>
      </c>
      <c r="C13" s="14">
        <v>1972</v>
      </c>
      <c r="D13" s="19" t="s">
        <v>130</v>
      </c>
      <c r="E13" s="15">
        <v>54.4</v>
      </c>
      <c r="F13" s="16">
        <f>POWER(10,(0.787004341*(LOG10(E13/153.757)*LOG10(E13/153.757))))</f>
        <v>1.4462555644111812</v>
      </c>
      <c r="G13" s="13">
        <v>27</v>
      </c>
      <c r="H13" s="17" t="s">
        <v>134</v>
      </c>
      <c r="I13" s="18">
        <v>29</v>
      </c>
      <c r="J13" s="17" t="s">
        <v>134</v>
      </c>
      <c r="K13" s="13">
        <v>30</v>
      </c>
      <c r="L13" s="17" t="s">
        <v>135</v>
      </c>
      <c r="M13" s="13">
        <v>38</v>
      </c>
      <c r="N13" s="17" t="s">
        <v>134</v>
      </c>
      <c r="O13" s="13">
        <v>40</v>
      </c>
      <c r="P13" s="17" t="s">
        <v>134</v>
      </c>
      <c r="Q13" s="13">
        <v>42</v>
      </c>
      <c r="R13" s="17" t="s">
        <v>135</v>
      </c>
      <c r="S13" s="19">
        <f>MAX(IF(H13="x",0,G13),IF(J13="x",0,I13),IF(L13="x",0,K13))</f>
        <v>29</v>
      </c>
      <c r="T13" s="19">
        <f>MAX(IF(N13="x",0,M13),IF(P13="x",0,O13),IF(R13="x",0,Q13))</f>
        <v>40</v>
      </c>
      <c r="U13" s="20">
        <f>S13+T13</f>
        <v>69</v>
      </c>
      <c r="V13" s="21"/>
      <c r="W13" s="22">
        <f>U13*F13</f>
        <v>99.7916339443715</v>
      </c>
      <c r="X13" s="23">
        <v>1.401</v>
      </c>
      <c r="Y13" s="145">
        <f>W13*X13</f>
        <v>139.80807915606448</v>
      </c>
      <c r="Z13" s="1" t="str">
        <f>VLOOKUP(C13,Meltzer!B$1:E$56,4,FALSE)</f>
        <v>W50</v>
      </c>
      <c r="AA13" s="34"/>
    </row>
    <row r="14" spans="1:27" ht="12.75" customHeight="1">
      <c r="A14" s="107">
        <v>-59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AA14" s="34"/>
    </row>
    <row r="15" spans="1:25" ht="25.5">
      <c r="A15" s="13">
        <v>16</v>
      </c>
      <c r="B15" s="33" t="s">
        <v>100</v>
      </c>
      <c r="C15" s="14">
        <v>1995</v>
      </c>
      <c r="D15" s="19" t="s">
        <v>101</v>
      </c>
      <c r="E15" s="15">
        <v>58.8</v>
      </c>
      <c r="F15" s="16">
        <f>POWER(10,(0.787004341*(LOG10(E15/153.757)*LOG10(E15/153.757))))</f>
        <v>1.3713613158073672</v>
      </c>
      <c r="G15" s="13">
        <v>38</v>
      </c>
      <c r="H15" s="17" t="s">
        <v>134</v>
      </c>
      <c r="I15" s="18">
        <v>40</v>
      </c>
      <c r="J15" s="17" t="s">
        <v>134</v>
      </c>
      <c r="K15" s="13">
        <v>42</v>
      </c>
      <c r="L15" s="17" t="s">
        <v>134</v>
      </c>
      <c r="M15" s="13">
        <v>56</v>
      </c>
      <c r="N15" s="17" t="s">
        <v>134</v>
      </c>
      <c r="O15" s="13">
        <v>59</v>
      </c>
      <c r="P15" s="17" t="s">
        <v>134</v>
      </c>
      <c r="Q15" s="13">
        <v>61</v>
      </c>
      <c r="R15" s="17" t="s">
        <v>135</v>
      </c>
      <c r="S15" s="19">
        <f>MAX(IF(H15="x",0,G15),IF(J15="x",0,I15),IF(L15="x",0,K15))</f>
        <v>42</v>
      </c>
      <c r="T15" s="19">
        <f>MAX(IF(N15="x",0,M15),IF(P15="x",0,O15),IF(R15="x",0,Q15))</f>
        <v>59</v>
      </c>
      <c r="U15" s="20">
        <f>S15+T15</f>
        <v>101</v>
      </c>
      <c r="V15" s="21"/>
      <c r="W15" s="22">
        <f>U15*F15</f>
        <v>138.50749289654408</v>
      </c>
      <c r="X15" s="23"/>
      <c r="Y15" s="18"/>
    </row>
    <row r="16" spans="1:27" ht="12.75" customHeight="1">
      <c r="A16" s="107">
        <v>-64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AA16" s="34"/>
    </row>
    <row r="17" spans="1:27" ht="12.75">
      <c r="A17" s="13">
        <v>43</v>
      </c>
      <c r="B17" s="33" t="s">
        <v>98</v>
      </c>
      <c r="C17" s="14">
        <v>1985</v>
      </c>
      <c r="D17" s="19" t="s">
        <v>99</v>
      </c>
      <c r="E17" s="15">
        <v>59.7</v>
      </c>
      <c r="F17" s="16">
        <f>POWER(10,(0.787004341*(LOG10(E17/153.757)*LOG10(E17/153.757))))</f>
        <v>1.3578486756404986</v>
      </c>
      <c r="G17" s="13">
        <v>47</v>
      </c>
      <c r="H17" s="17" t="s">
        <v>134</v>
      </c>
      <c r="I17" s="18">
        <v>52</v>
      </c>
      <c r="J17" s="17" t="s">
        <v>135</v>
      </c>
      <c r="K17" s="13">
        <v>52</v>
      </c>
      <c r="L17" s="17" t="s">
        <v>134</v>
      </c>
      <c r="M17" s="13">
        <v>57</v>
      </c>
      <c r="N17" s="17" t="s">
        <v>134</v>
      </c>
      <c r="O17" s="13">
        <v>62</v>
      </c>
      <c r="P17" s="17" t="s">
        <v>134</v>
      </c>
      <c r="Q17" s="13">
        <v>65</v>
      </c>
      <c r="R17" s="17" t="s">
        <v>135</v>
      </c>
      <c r="S17" s="19">
        <f>MAX(IF(H17="x",0,G17),IF(J17="x",0,I17),IF(L17="x",0,K17))</f>
        <v>52</v>
      </c>
      <c r="T17" s="19">
        <f>MAX(IF(N17="x",0,M17),IF(P17="x",0,O17),IF(R17="x",0,Q17))</f>
        <v>62</v>
      </c>
      <c r="U17" s="20">
        <f>S17+T17</f>
        <v>114</v>
      </c>
      <c r="V17" s="21"/>
      <c r="W17" s="22">
        <f>U17*F17</f>
        <v>154.79474902301683</v>
      </c>
      <c r="X17" s="23">
        <v>1.124</v>
      </c>
      <c r="Y17" s="145">
        <f>W17*X17</f>
        <v>173.98929790187094</v>
      </c>
      <c r="Z17" s="1" t="s">
        <v>69</v>
      </c>
      <c r="AA17" s="35"/>
    </row>
    <row r="18" spans="1:27" ht="12.75">
      <c r="A18" s="13">
        <v>25</v>
      </c>
      <c r="B18" s="33" t="s">
        <v>27</v>
      </c>
      <c r="C18" s="14">
        <v>1984</v>
      </c>
      <c r="D18" s="19" t="s">
        <v>23</v>
      </c>
      <c r="E18" s="15">
        <v>61.6</v>
      </c>
      <c r="F18" s="16">
        <f>POWER(10,(0.787004341*(LOG10(E18/153.757)*LOG10(E18/153.757))))</f>
        <v>1.3310606764721182</v>
      </c>
      <c r="G18" s="13">
        <v>50</v>
      </c>
      <c r="H18" s="17" t="s">
        <v>134</v>
      </c>
      <c r="I18" s="18">
        <v>53</v>
      </c>
      <c r="J18" s="17" t="s">
        <v>134</v>
      </c>
      <c r="K18" s="13">
        <v>56</v>
      </c>
      <c r="L18" s="17" t="s">
        <v>135</v>
      </c>
      <c r="M18" s="13">
        <v>55</v>
      </c>
      <c r="N18" s="17" t="s">
        <v>134</v>
      </c>
      <c r="O18" s="13">
        <v>59</v>
      </c>
      <c r="P18" s="17" t="s">
        <v>134</v>
      </c>
      <c r="Q18" s="13">
        <v>61</v>
      </c>
      <c r="R18" s="17" t="s">
        <v>134</v>
      </c>
      <c r="S18" s="19">
        <f>MAX(IF(H18="x",0,G18),IF(J18="x",0,I18),IF(L18="x",0,K18))</f>
        <v>53</v>
      </c>
      <c r="T18" s="19">
        <f>MAX(IF(N18="x",0,M18),IF(P18="x",0,O18),IF(R18="x",0,Q18))</f>
        <v>61</v>
      </c>
      <c r="U18" s="20">
        <f>S18+T18</f>
        <v>114</v>
      </c>
      <c r="V18" s="21"/>
      <c r="W18" s="22">
        <f>U18*F18</f>
        <v>151.74091711782148</v>
      </c>
      <c r="X18" s="23">
        <v>1.138</v>
      </c>
      <c r="Y18" s="145">
        <f>W18*X18</f>
        <v>172.68116368008083</v>
      </c>
      <c r="Z18" s="1" t="s">
        <v>71</v>
      </c>
      <c r="AA18" s="34"/>
    </row>
    <row r="19" spans="1:25" ht="12.75" customHeight="1">
      <c r="A19" s="107">
        <v>-76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</row>
    <row r="20" spans="1:27" ht="25.5">
      <c r="A20" s="13">
        <v>36</v>
      </c>
      <c r="B20" s="33" t="s">
        <v>125</v>
      </c>
      <c r="C20" s="14">
        <v>1984</v>
      </c>
      <c r="D20" s="19" t="s">
        <v>101</v>
      </c>
      <c r="E20" s="15">
        <v>72.6</v>
      </c>
      <c r="F20" s="16">
        <f>POWER(10,(0.787004341*(LOG10(E20/153.757)*LOG10(E20/153.757))))</f>
        <v>1.2122368569548998</v>
      </c>
      <c r="G20" s="13">
        <v>43</v>
      </c>
      <c r="H20" s="17" t="s">
        <v>134</v>
      </c>
      <c r="I20" s="18">
        <v>46</v>
      </c>
      <c r="J20" s="17" t="s">
        <v>135</v>
      </c>
      <c r="K20" s="13">
        <v>46</v>
      </c>
      <c r="L20" s="17" t="s">
        <v>134</v>
      </c>
      <c r="M20" s="13">
        <v>62</v>
      </c>
      <c r="N20" s="17" t="s">
        <v>134</v>
      </c>
      <c r="O20" s="13">
        <v>66</v>
      </c>
      <c r="P20" s="17" t="s">
        <v>134</v>
      </c>
      <c r="Q20" s="13">
        <v>70</v>
      </c>
      <c r="R20" s="17" t="s">
        <v>135</v>
      </c>
      <c r="S20" s="19">
        <f>MAX(IF(H20="x",0,G20),IF(J20="x",0,I20),IF(L20="x",0,K20))</f>
        <v>46</v>
      </c>
      <c r="T20" s="19">
        <f>MAX(IF(N20="x",0,M20),IF(P20="x",0,O20),IF(R20="x",0,Q20))</f>
        <v>66</v>
      </c>
      <c r="U20" s="20">
        <f>S20+T20</f>
        <v>112</v>
      </c>
      <c r="V20" s="21"/>
      <c r="W20" s="22">
        <f>U20*F20</f>
        <v>135.7705279789488</v>
      </c>
      <c r="X20" s="23">
        <v>1.138</v>
      </c>
      <c r="Y20" s="145">
        <f>W20*X20</f>
        <v>154.50686084004371</v>
      </c>
      <c r="Z20" s="1" t="s">
        <v>71</v>
      </c>
      <c r="AA20" s="34"/>
    </row>
    <row r="21" spans="1:27" ht="12.75">
      <c r="A21" s="13">
        <v>18</v>
      </c>
      <c r="B21" s="33" t="s">
        <v>30</v>
      </c>
      <c r="C21" s="14">
        <v>1979</v>
      </c>
      <c r="D21" s="19" t="s">
        <v>25</v>
      </c>
      <c r="E21" s="15">
        <v>75.4</v>
      </c>
      <c r="F21" s="16">
        <f>POWER(10,(0.787004341*(LOG10(E21/153.757)*LOG10(E21/153.757))))</f>
        <v>1.1895140804962818</v>
      </c>
      <c r="G21" s="13">
        <v>50</v>
      </c>
      <c r="H21" s="17" t="s">
        <v>134</v>
      </c>
      <c r="I21" s="18">
        <v>53</v>
      </c>
      <c r="J21" s="17" t="s">
        <v>134</v>
      </c>
      <c r="K21" s="13">
        <v>56</v>
      </c>
      <c r="L21" s="17" t="s">
        <v>134</v>
      </c>
      <c r="M21" s="13">
        <v>64</v>
      </c>
      <c r="N21" s="17" t="s">
        <v>134</v>
      </c>
      <c r="O21" s="13">
        <v>67</v>
      </c>
      <c r="P21" s="17" t="s">
        <v>134</v>
      </c>
      <c r="Q21" s="13">
        <v>70</v>
      </c>
      <c r="R21" s="17" t="s">
        <v>135</v>
      </c>
      <c r="S21" s="19">
        <f>MAX(IF(H21="x",0,G21),IF(J21="x",0,I21),IF(L21="x",0,K21))</f>
        <v>56</v>
      </c>
      <c r="T21" s="19">
        <f>MAX(IF(N21="x",0,M21),IF(P21="x",0,O21),IF(R21="x",0,Q21))</f>
        <v>67</v>
      </c>
      <c r="U21" s="20">
        <f>S21+T21</f>
        <v>123</v>
      </c>
      <c r="V21" s="21"/>
      <c r="W21" s="22">
        <f>U21*F21</f>
        <v>146.31023190104267</v>
      </c>
      <c r="X21" s="23">
        <v>1.223</v>
      </c>
      <c r="Y21" s="145">
        <f>W21*X21</f>
        <v>178.93741361497518</v>
      </c>
      <c r="Z21" s="1" t="s">
        <v>73</v>
      </c>
      <c r="AA21" s="34"/>
    </row>
    <row r="22" spans="1:27" ht="12.75" customHeight="1">
      <c r="A22" s="126">
        <v>-81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8"/>
      <c r="AA22" s="34"/>
    </row>
    <row r="23" spans="1:25" ht="12.75">
      <c r="A23" s="117">
        <v>14</v>
      </c>
      <c r="B23" s="118" t="s">
        <v>31</v>
      </c>
      <c r="C23" s="119">
        <v>2008</v>
      </c>
      <c r="D23" s="64" t="s">
        <v>32</v>
      </c>
      <c r="E23" s="120">
        <v>77.2</v>
      </c>
      <c r="F23" s="16">
        <f>POWER(10,(0.787004341*(LOG10(E23/153.757)*LOG10(E23/153.757))))</f>
        <v>1.1761464970702034</v>
      </c>
      <c r="G23" s="117">
        <v>48</v>
      </c>
      <c r="H23" s="121" t="s">
        <v>134</v>
      </c>
      <c r="I23" s="122">
        <v>52</v>
      </c>
      <c r="J23" s="121" t="s">
        <v>134</v>
      </c>
      <c r="K23" s="117">
        <v>54</v>
      </c>
      <c r="L23" s="121" t="s">
        <v>135</v>
      </c>
      <c r="M23" s="117">
        <v>63</v>
      </c>
      <c r="N23" s="121" t="s">
        <v>134</v>
      </c>
      <c r="O23" s="117">
        <v>68</v>
      </c>
      <c r="P23" s="121" t="s">
        <v>135</v>
      </c>
      <c r="Q23" s="117">
        <v>68</v>
      </c>
      <c r="R23" s="121" t="s">
        <v>135</v>
      </c>
      <c r="S23" s="64">
        <f>MAX(IF(H23="x",0,G23),IF(J23="x",0,I23),IF(L23="x",0,K23))</f>
        <v>52</v>
      </c>
      <c r="T23" s="64">
        <f>MAX(IF(N23="x",0,M23),IF(P23="x",0,O23),IF(R23="x",0,Q23))</f>
        <v>63</v>
      </c>
      <c r="U23" s="123">
        <f>S23+T23</f>
        <v>115</v>
      </c>
      <c r="V23" s="124"/>
      <c r="W23" s="125">
        <f>U23*F23</f>
        <v>135.2568471630734</v>
      </c>
      <c r="X23" s="67"/>
      <c r="Y23" s="122"/>
    </row>
    <row r="24" spans="1:27" ht="12.75" customHeight="1">
      <c r="A24" s="142" t="s">
        <v>102</v>
      </c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4"/>
      <c r="AA24" s="34"/>
    </row>
    <row r="25" spans="1:26" ht="12.75">
      <c r="A25" s="129">
        <v>24</v>
      </c>
      <c r="B25" s="130" t="s">
        <v>103</v>
      </c>
      <c r="C25" s="131">
        <v>1984</v>
      </c>
      <c r="D25" s="132" t="s">
        <v>104</v>
      </c>
      <c r="E25" s="133">
        <v>107.9</v>
      </c>
      <c r="F25" s="16">
        <f>POWER(10,(0.787004341*(LOG10(E25/153.757)*LOG10(E25/153.757))))</f>
        <v>1.0438050739072047</v>
      </c>
      <c r="G25" s="134">
        <v>50</v>
      </c>
      <c r="H25" s="135" t="s">
        <v>134</v>
      </c>
      <c r="I25" s="136">
        <v>54</v>
      </c>
      <c r="J25" s="135" t="s">
        <v>134</v>
      </c>
      <c r="K25" s="134">
        <v>56</v>
      </c>
      <c r="L25" s="135" t="s">
        <v>134</v>
      </c>
      <c r="M25" s="134">
        <v>70</v>
      </c>
      <c r="N25" s="135" t="s">
        <v>134</v>
      </c>
      <c r="O25" s="134">
        <v>75</v>
      </c>
      <c r="P25" s="135" t="s">
        <v>134</v>
      </c>
      <c r="Q25" s="134">
        <v>78</v>
      </c>
      <c r="R25" s="135" t="s">
        <v>134</v>
      </c>
      <c r="S25" s="137">
        <f>MAX(IF(H25="x",0,G25),IF(J25="x",0,I25),IF(L25="x",0,K25))</f>
        <v>56</v>
      </c>
      <c r="T25" s="137">
        <f>MAX(IF(N25="x",0,M25),IF(P25="x",0,O25),IF(R25="x",0,Q25))</f>
        <v>78</v>
      </c>
      <c r="U25" s="138">
        <f>S25+T25</f>
        <v>134</v>
      </c>
      <c r="V25" s="139"/>
      <c r="W25" s="140">
        <f>U25*F25</f>
        <v>139.86987990356542</v>
      </c>
      <c r="X25" s="141">
        <v>1.138</v>
      </c>
      <c r="Y25" s="146">
        <f>W25*X25</f>
        <v>159.17192333025744</v>
      </c>
      <c r="Z25" s="1" t="s">
        <v>71</v>
      </c>
    </row>
    <row r="27" spans="2:15" ht="12.75">
      <c r="B27" s="36"/>
      <c r="E27" s="37"/>
      <c r="O27" s="38"/>
    </row>
    <row r="28" spans="2:22" ht="12.75">
      <c r="B28" s="38" t="s">
        <v>33</v>
      </c>
      <c r="C28" s="39" t="s">
        <v>132</v>
      </c>
      <c r="E28" s="37" t="s">
        <v>34</v>
      </c>
      <c r="F28" s="109" t="s">
        <v>131</v>
      </c>
      <c r="G28" s="109"/>
      <c r="H28" s="109"/>
      <c r="O28" s="38" t="s">
        <v>35</v>
      </c>
      <c r="P28" s="109" t="s">
        <v>24</v>
      </c>
      <c r="Q28" s="109"/>
      <c r="R28" s="109"/>
      <c r="S28" s="109"/>
      <c r="T28" s="40" t="s">
        <v>36</v>
      </c>
      <c r="V28" s="41" t="s">
        <v>136</v>
      </c>
    </row>
    <row r="29" spans="6:22" ht="12.75">
      <c r="F29" s="110" t="s">
        <v>132</v>
      </c>
      <c r="G29" s="110"/>
      <c r="H29" s="110"/>
      <c r="O29" s="38" t="s">
        <v>38</v>
      </c>
      <c r="P29" s="109" t="s">
        <v>133</v>
      </c>
      <c r="Q29" s="109"/>
      <c r="R29" s="109"/>
      <c r="S29" s="109"/>
      <c r="V29" s="41" t="s">
        <v>137</v>
      </c>
    </row>
    <row r="30" spans="2:15" ht="12.75">
      <c r="B30" s="36"/>
      <c r="F30" s="39" t="s">
        <v>37</v>
      </c>
      <c r="O30" s="38"/>
    </row>
    <row r="31" spans="2:15" ht="12.75">
      <c r="B31" s="36"/>
      <c r="O31" s="38"/>
    </row>
    <row r="32" spans="2:26" ht="12.75">
      <c r="B32" s="36"/>
      <c r="Z32" s="43"/>
    </row>
    <row r="33" spans="1:26" ht="12.75">
      <c r="A33" s="44"/>
      <c r="B33" s="45"/>
      <c r="C33" s="46"/>
      <c r="E33" s="47"/>
      <c r="M33" s="97" t="s">
        <v>39</v>
      </c>
      <c r="N33" s="97"/>
      <c r="O33" s="97"/>
      <c r="P33" s="48"/>
      <c r="Q33" s="111" t="s">
        <v>40</v>
      </c>
      <c r="R33" s="111"/>
      <c r="S33" s="111"/>
      <c r="T33" s="111"/>
      <c r="U33" s="112" t="s">
        <v>41</v>
      </c>
      <c r="V33" s="112"/>
      <c r="W33" s="112"/>
      <c r="Z33" s="43"/>
    </row>
    <row r="34" spans="1:26" ht="12.75">
      <c r="A34" s="102" t="s">
        <v>4</v>
      </c>
      <c r="B34" s="102"/>
      <c r="C34" s="102"/>
      <c r="D34" s="102"/>
      <c r="E34" s="102"/>
      <c r="F34" s="102"/>
      <c r="G34" s="102" t="s">
        <v>5</v>
      </c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1"/>
      <c r="S34" s="102" t="s">
        <v>6</v>
      </c>
      <c r="T34" s="102"/>
      <c r="U34" s="102"/>
      <c r="V34" s="102"/>
      <c r="W34" s="102"/>
      <c r="X34" s="102"/>
      <c r="Y34" s="102"/>
      <c r="Z34" s="43"/>
    </row>
    <row r="35" spans="1:26" ht="12.75" customHeight="1">
      <c r="A35" s="103" t="s">
        <v>7</v>
      </c>
      <c r="B35" s="103" t="s">
        <v>8</v>
      </c>
      <c r="C35" s="104" t="s">
        <v>9</v>
      </c>
      <c r="D35" s="103" t="s">
        <v>10</v>
      </c>
      <c r="E35" s="105" t="s">
        <v>11</v>
      </c>
      <c r="F35" s="108" t="s">
        <v>12</v>
      </c>
      <c r="G35" s="93" t="s">
        <v>13</v>
      </c>
      <c r="H35" s="93"/>
      <c r="I35" s="93"/>
      <c r="J35" s="93"/>
      <c r="K35" s="93"/>
      <c r="L35" s="12"/>
      <c r="M35" s="93" t="s">
        <v>14</v>
      </c>
      <c r="N35" s="93"/>
      <c r="O35" s="93"/>
      <c r="P35" s="93"/>
      <c r="Q35" s="93"/>
      <c r="R35" s="12"/>
      <c r="S35" s="93" t="s">
        <v>15</v>
      </c>
      <c r="T35" s="93" t="s">
        <v>16</v>
      </c>
      <c r="U35" s="93" t="s">
        <v>17</v>
      </c>
      <c r="V35" s="100" t="s">
        <v>18</v>
      </c>
      <c r="W35" s="101" t="s">
        <v>19</v>
      </c>
      <c r="X35" s="106" t="s">
        <v>20</v>
      </c>
      <c r="Y35" s="106" t="s">
        <v>21</v>
      </c>
      <c r="Z35" s="43"/>
    </row>
    <row r="36" spans="1:26" ht="12.75">
      <c r="A36" s="103"/>
      <c r="B36" s="103"/>
      <c r="C36" s="104"/>
      <c r="D36" s="103"/>
      <c r="E36" s="105"/>
      <c r="F36" s="108"/>
      <c r="G36" s="12">
        <v>1</v>
      </c>
      <c r="H36" s="12"/>
      <c r="I36" s="12">
        <v>2</v>
      </c>
      <c r="J36" s="12"/>
      <c r="K36" s="12">
        <v>3</v>
      </c>
      <c r="L36" s="12"/>
      <c r="M36" s="12">
        <v>1</v>
      </c>
      <c r="N36" s="12"/>
      <c r="O36" s="12">
        <v>2</v>
      </c>
      <c r="P36" s="12"/>
      <c r="Q36" s="12">
        <v>3</v>
      </c>
      <c r="R36" s="12"/>
      <c r="S36" s="93"/>
      <c r="T36" s="93"/>
      <c r="U36" s="93"/>
      <c r="V36" s="100"/>
      <c r="W36" s="101"/>
      <c r="X36" s="106"/>
      <c r="Y36" s="106"/>
      <c r="Z36" s="34"/>
    </row>
    <row r="37" spans="1:25" ht="12.75" customHeight="1">
      <c r="A37" s="113">
        <v>-55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</row>
    <row r="38" spans="1:25" ht="12.75">
      <c r="A38" s="24">
        <v>4</v>
      </c>
      <c r="B38" s="49" t="s">
        <v>106</v>
      </c>
      <c r="C38" s="26">
        <v>2014</v>
      </c>
      <c r="D38" s="19" t="s">
        <v>23</v>
      </c>
      <c r="E38" s="27">
        <v>51.6</v>
      </c>
      <c r="F38" s="154">
        <f>POWER(10,(0.722762521*(LOG10(E38/193.609)*LOG10(E38/193.609))))</f>
        <v>1.7312581569294845</v>
      </c>
      <c r="G38" s="24">
        <v>22</v>
      </c>
      <c r="H38" s="28" t="s">
        <v>134</v>
      </c>
      <c r="I38" s="23">
        <v>25</v>
      </c>
      <c r="J38" s="28" t="s">
        <v>135</v>
      </c>
      <c r="K38" s="24">
        <v>25</v>
      </c>
      <c r="L38" s="28" t="s">
        <v>135</v>
      </c>
      <c r="M38" s="24">
        <v>32</v>
      </c>
      <c r="N38" s="28" t="s">
        <v>135</v>
      </c>
      <c r="O38" s="24">
        <v>32</v>
      </c>
      <c r="P38" s="28" t="s">
        <v>134</v>
      </c>
      <c r="Q38" s="24">
        <v>35</v>
      </c>
      <c r="R38" s="28" t="s">
        <v>135</v>
      </c>
      <c r="S38" s="29">
        <f>MAX(IF(H38="x",0,G38),IF(J38="x",0,I38),IF(L38="x",0,K38))</f>
        <v>22</v>
      </c>
      <c r="T38" s="29">
        <f>MAX(IF(N38="x",0,M38),IF(P38="x",0,O38),IF(R38="x",0,Q38))</f>
        <v>32</v>
      </c>
      <c r="U38" s="30">
        <f>S38+T38</f>
        <v>54</v>
      </c>
      <c r="V38" s="31" t="s">
        <v>143</v>
      </c>
      <c r="W38" s="32">
        <f>U38*F38</f>
        <v>93.48794047419216</v>
      </c>
      <c r="X38" s="23"/>
      <c r="Y38" s="18"/>
    </row>
    <row r="39" spans="1:25" ht="12.75" customHeight="1">
      <c r="A39" s="113">
        <v>-67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</row>
    <row r="40" spans="1:25" ht="12.75">
      <c r="A40" s="24">
        <v>33</v>
      </c>
      <c r="B40" s="49" t="s">
        <v>107</v>
      </c>
      <c r="C40" s="26"/>
      <c r="D40" s="19" t="s">
        <v>32</v>
      </c>
      <c r="E40" s="27">
        <v>62.1</v>
      </c>
      <c r="F40" s="154">
        <f>POWER(10,(0.722762521*(LOG10(E40/193.609)*LOG10(E40/193.609))))</f>
        <v>1.500588154998412</v>
      </c>
      <c r="G40" s="24">
        <v>42</v>
      </c>
      <c r="H40" s="28" t="s">
        <v>134</v>
      </c>
      <c r="I40" s="23">
        <v>45</v>
      </c>
      <c r="J40" s="28" t="s">
        <v>134</v>
      </c>
      <c r="K40" s="24">
        <v>48</v>
      </c>
      <c r="L40" s="28" t="s">
        <v>134</v>
      </c>
      <c r="M40" s="24">
        <v>55</v>
      </c>
      <c r="N40" s="28" t="s">
        <v>134</v>
      </c>
      <c r="O40" s="24">
        <v>60</v>
      </c>
      <c r="P40" s="28" t="s">
        <v>134</v>
      </c>
      <c r="Q40" s="24">
        <v>63</v>
      </c>
      <c r="R40" s="28" t="s">
        <v>135</v>
      </c>
      <c r="S40" s="29">
        <f>MAX(IF(H40="x",0,G40),IF(J40="x",0,I40),IF(L40="x",0,K40))</f>
        <v>48</v>
      </c>
      <c r="T40" s="29">
        <f>MAX(IF(N40="x",0,M40),IF(P40="x",0,O40),IF(R40="x",0,Q40))</f>
        <v>60</v>
      </c>
      <c r="U40" s="30">
        <f>S40+T40</f>
        <v>108</v>
      </c>
      <c r="V40" s="31" t="s">
        <v>144</v>
      </c>
      <c r="W40" s="32">
        <f>U40*F40</f>
        <v>162.06352073982848</v>
      </c>
      <c r="X40" s="23"/>
      <c r="Y40" s="18"/>
    </row>
    <row r="41" spans="1:25" ht="12.75">
      <c r="A41" s="24">
        <v>30</v>
      </c>
      <c r="B41" s="49" t="s">
        <v>108</v>
      </c>
      <c r="C41" s="26">
        <v>2007</v>
      </c>
      <c r="D41" s="19" t="s">
        <v>49</v>
      </c>
      <c r="E41" s="27">
        <v>65.5</v>
      </c>
      <c r="F41" s="154">
        <f>POWER(10,(0.722762521*(LOG10(E41/193.609)*LOG10(E41/193.609))))</f>
        <v>1.4458507045665894</v>
      </c>
      <c r="G41" s="24">
        <v>60</v>
      </c>
      <c r="H41" s="28" t="s">
        <v>134</v>
      </c>
      <c r="I41" s="23">
        <v>66</v>
      </c>
      <c r="J41" s="28" t="s">
        <v>134</v>
      </c>
      <c r="K41" s="24">
        <v>73</v>
      </c>
      <c r="L41" s="28" t="s">
        <v>135</v>
      </c>
      <c r="M41" s="24">
        <v>80</v>
      </c>
      <c r="N41" s="28" t="s">
        <v>134</v>
      </c>
      <c r="O41" s="24">
        <v>85</v>
      </c>
      <c r="P41" s="28" t="s">
        <v>135</v>
      </c>
      <c r="Q41" s="24">
        <v>85</v>
      </c>
      <c r="R41" s="28" t="s">
        <v>135</v>
      </c>
      <c r="S41" s="29">
        <f>MAX(IF(H41="x",0,G41),IF(J41="x",0,I41),IF(L41="x",0,K41))</f>
        <v>66</v>
      </c>
      <c r="T41" s="29">
        <f>MAX(IF(N41="x",0,M41),IF(P41="x",0,O41),IF(R41="x",0,Q41))</f>
        <v>80</v>
      </c>
      <c r="U41" s="30">
        <f>S41+T41</f>
        <v>146</v>
      </c>
      <c r="V41" s="31" t="s">
        <v>143</v>
      </c>
      <c r="W41" s="32">
        <f>U41*F41</f>
        <v>211.09420286672204</v>
      </c>
      <c r="X41" s="23"/>
      <c r="Y41" s="18"/>
    </row>
    <row r="42" spans="1:25" ht="12.75" customHeight="1">
      <c r="A42" s="113">
        <v>-73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</row>
    <row r="43" spans="1:27" ht="12.75">
      <c r="A43" s="24">
        <v>21</v>
      </c>
      <c r="B43" s="49" t="s">
        <v>42</v>
      </c>
      <c r="C43" s="26">
        <v>1986</v>
      </c>
      <c r="D43" s="19" t="s">
        <v>43</v>
      </c>
      <c r="E43" s="27">
        <v>71.3</v>
      </c>
      <c r="F43" s="154">
        <f>POWER(10,(0.722762521*(LOG10(E43/193.609)*LOG10(E43/193.609))))</f>
        <v>1.3678352690995095</v>
      </c>
      <c r="G43" s="24">
        <v>70</v>
      </c>
      <c r="H43" s="28" t="s">
        <v>134</v>
      </c>
      <c r="I43" s="23">
        <v>73</v>
      </c>
      <c r="J43" s="28" t="s">
        <v>134</v>
      </c>
      <c r="K43" s="24">
        <v>75</v>
      </c>
      <c r="L43" s="28" t="s">
        <v>134</v>
      </c>
      <c r="M43" s="24">
        <v>90</v>
      </c>
      <c r="N43" s="28" t="s">
        <v>134</v>
      </c>
      <c r="O43" s="24">
        <v>94</v>
      </c>
      <c r="P43" s="28" t="s">
        <v>134</v>
      </c>
      <c r="Q43" s="24">
        <v>97</v>
      </c>
      <c r="R43" s="28" t="s">
        <v>134</v>
      </c>
      <c r="S43" s="29">
        <f>MAX(IF(H43="x",0,G43),IF(J43="x",0,I43),IF(L43="x",0,K43))</f>
        <v>75</v>
      </c>
      <c r="T43" s="29">
        <f>MAX(IF(N43="x",0,M43),IF(P43="x",0,O43),IF(R43="x",0,Q43))</f>
        <v>97</v>
      </c>
      <c r="U43" s="30">
        <f>S43+T43</f>
        <v>172</v>
      </c>
      <c r="V43" s="31" t="s">
        <v>144</v>
      </c>
      <c r="W43" s="32">
        <f>U43*F43</f>
        <v>235.26766628511564</v>
      </c>
      <c r="X43" s="23">
        <v>1.109</v>
      </c>
      <c r="Y43" s="145">
        <f>W43*X43</f>
        <v>260.91184191019323</v>
      </c>
      <c r="Z43" s="1" t="str">
        <f>VLOOKUP(C43,Meltzer!B$1:E$56,3,FALSE)</f>
        <v>M35</v>
      </c>
      <c r="AA43" s="34" t="s">
        <v>143</v>
      </c>
    </row>
    <row r="44" spans="1:27" ht="12.75">
      <c r="A44" s="24">
        <v>26</v>
      </c>
      <c r="B44" s="49" t="s">
        <v>110</v>
      </c>
      <c r="C44" s="26">
        <v>2005</v>
      </c>
      <c r="D44" s="19" t="s">
        <v>23</v>
      </c>
      <c r="E44" s="27">
        <v>68.9</v>
      </c>
      <c r="F44" s="154">
        <f>POWER(10,(0.722762521*(LOG10(E44/193.609)*LOG10(E44/193.609))))</f>
        <v>1.398038395560954</v>
      </c>
      <c r="G44" s="24">
        <v>90</v>
      </c>
      <c r="H44" s="28" t="s">
        <v>134</v>
      </c>
      <c r="I44" s="23">
        <v>95</v>
      </c>
      <c r="J44" s="28" t="s">
        <v>135</v>
      </c>
      <c r="K44" s="24">
        <v>97</v>
      </c>
      <c r="L44" s="28" t="s">
        <v>134</v>
      </c>
      <c r="M44" s="24">
        <v>107</v>
      </c>
      <c r="N44" s="28" t="s">
        <v>134</v>
      </c>
      <c r="O44" s="24">
        <v>113</v>
      </c>
      <c r="P44" s="28" t="s">
        <v>134</v>
      </c>
      <c r="Q44" s="24">
        <v>115</v>
      </c>
      <c r="R44" s="28" t="s">
        <v>134</v>
      </c>
      <c r="S44" s="29">
        <f>MAX(IF(H44="x",0,G44),IF(J44="x",0,I44),IF(L44="x",0,K44))</f>
        <v>97</v>
      </c>
      <c r="T44" s="29">
        <f>MAX(IF(N44="x",0,M44),IF(P44="x",0,O44),IF(R44="x",0,Q44))</f>
        <v>115</v>
      </c>
      <c r="U44" s="30">
        <f>S44+T44</f>
        <v>212</v>
      </c>
      <c r="V44" s="31" t="s">
        <v>143</v>
      </c>
      <c r="W44" s="32">
        <f>U44*F44</f>
        <v>296.38413985892225</v>
      </c>
      <c r="X44" s="23"/>
      <c r="Y44" s="18"/>
      <c r="AA44" s="34"/>
    </row>
    <row r="45" spans="1:25" ht="12.75">
      <c r="A45" s="24">
        <v>39</v>
      </c>
      <c r="B45" s="49" t="s">
        <v>109</v>
      </c>
      <c r="C45" s="26">
        <v>2006</v>
      </c>
      <c r="D45" s="19" t="s">
        <v>52</v>
      </c>
      <c r="E45" s="27">
        <v>69.5</v>
      </c>
      <c r="F45" s="154">
        <f>POWER(10,(0.722762521*(LOG10(E45/193.609)*LOG10(E45/193.609))))</f>
        <v>1.3902308754413861</v>
      </c>
      <c r="G45" s="24">
        <v>70</v>
      </c>
      <c r="H45" s="28" t="s">
        <v>134</v>
      </c>
      <c r="I45" s="23">
        <v>75</v>
      </c>
      <c r="J45" s="28" t="s">
        <v>135</v>
      </c>
      <c r="K45" s="24">
        <v>75</v>
      </c>
      <c r="L45" s="28" t="s">
        <v>135</v>
      </c>
      <c r="M45" s="24">
        <v>85</v>
      </c>
      <c r="N45" s="28" t="s">
        <v>134</v>
      </c>
      <c r="O45" s="24">
        <v>88</v>
      </c>
      <c r="P45" s="28" t="s">
        <v>135</v>
      </c>
      <c r="Q45" s="24">
        <v>88</v>
      </c>
      <c r="R45" s="28" t="s">
        <v>135</v>
      </c>
      <c r="S45" s="29">
        <f>MAX(IF(H45="x",0,G45),IF(J45="x",0,I45),IF(L45="x",0,K45))</f>
        <v>70</v>
      </c>
      <c r="T45" s="29">
        <f>MAX(IF(N45="x",0,M45),IF(P45="x",0,O45),IF(R45="x",0,Q45))</f>
        <v>85</v>
      </c>
      <c r="U45" s="30">
        <f>S45+T45</f>
        <v>155</v>
      </c>
      <c r="V45" s="31" t="s">
        <v>145</v>
      </c>
      <c r="W45" s="32">
        <f>U45*F45</f>
        <v>215.48578569341484</v>
      </c>
      <c r="X45" s="23"/>
      <c r="Y45" s="18"/>
    </row>
    <row r="46" spans="1:25" ht="12.75" customHeight="1">
      <c r="A46" s="151">
        <v>-81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49"/>
    </row>
    <row r="47" spans="1:27" ht="12.75">
      <c r="A47" s="24">
        <v>42</v>
      </c>
      <c r="B47" s="25" t="s">
        <v>113</v>
      </c>
      <c r="C47" s="26">
        <v>1959</v>
      </c>
      <c r="D47" s="19" t="s">
        <v>23</v>
      </c>
      <c r="E47" s="27">
        <v>80</v>
      </c>
      <c r="F47" s="154">
        <f>POWER(10,(0.722762521*(LOG10(E47/193.609)*LOG10(E47/193.609))))</f>
        <v>1.2778633349724835</v>
      </c>
      <c r="G47" s="24">
        <v>40</v>
      </c>
      <c r="H47" s="28" t="s">
        <v>134</v>
      </c>
      <c r="I47" s="23">
        <v>45</v>
      </c>
      <c r="J47" s="28" t="s">
        <v>134</v>
      </c>
      <c r="K47" s="24">
        <v>50</v>
      </c>
      <c r="L47" s="28" t="s">
        <v>135</v>
      </c>
      <c r="M47" s="24">
        <v>55</v>
      </c>
      <c r="N47" s="28" t="s">
        <v>134</v>
      </c>
      <c r="O47" s="24">
        <v>60</v>
      </c>
      <c r="P47" s="28" t="s">
        <v>135</v>
      </c>
      <c r="Q47" s="24">
        <v>60</v>
      </c>
      <c r="R47" s="28" t="s">
        <v>134</v>
      </c>
      <c r="S47" s="29">
        <f>MAX(IF(H47="x",0,G47),IF(J47="x",0,I47),IF(L47="x",0,K47))</f>
        <v>45</v>
      </c>
      <c r="T47" s="29">
        <f>MAX(IF(N47="x",0,M47),IF(P47="x",0,O47),IF(R47="x",0,Q47))</f>
        <v>60</v>
      </c>
      <c r="U47" s="30">
        <f>S47+T47</f>
        <v>105</v>
      </c>
      <c r="V47" s="31">
        <v>7</v>
      </c>
      <c r="W47" s="32">
        <f>U47*F47</f>
        <v>134.17565017211078</v>
      </c>
      <c r="X47" s="23">
        <v>1.663</v>
      </c>
      <c r="Y47" s="145">
        <f>W47*X47</f>
        <v>223.13410623622022</v>
      </c>
      <c r="Z47" s="1" t="s">
        <v>80</v>
      </c>
      <c r="AA47" s="34" t="s">
        <v>143</v>
      </c>
    </row>
    <row r="48" spans="1:27" ht="12.75">
      <c r="A48" s="24">
        <v>7</v>
      </c>
      <c r="B48" s="25" t="s">
        <v>114</v>
      </c>
      <c r="C48" s="26">
        <v>1952</v>
      </c>
      <c r="D48" s="19" t="s">
        <v>23</v>
      </c>
      <c r="E48" s="27">
        <v>76</v>
      </c>
      <c r="F48" s="154">
        <f>POWER(10,(0.722762521*(LOG10(E48/193.609)*LOG10(E48/193.609))))</f>
        <v>1.3158397241592386</v>
      </c>
      <c r="G48" s="24">
        <v>42</v>
      </c>
      <c r="H48" s="28" t="s">
        <v>134</v>
      </c>
      <c r="I48" s="23">
        <v>45</v>
      </c>
      <c r="J48" s="28" t="s">
        <v>134</v>
      </c>
      <c r="K48" s="24">
        <v>46</v>
      </c>
      <c r="L48" s="28" t="s">
        <v>135</v>
      </c>
      <c r="M48" s="24">
        <v>55</v>
      </c>
      <c r="N48" s="28" t="s">
        <v>134</v>
      </c>
      <c r="O48" s="24">
        <v>60</v>
      </c>
      <c r="P48" s="28" t="s">
        <v>134</v>
      </c>
      <c r="Q48" s="24">
        <v>62</v>
      </c>
      <c r="R48" s="28" t="s">
        <v>134</v>
      </c>
      <c r="S48" s="29">
        <f>MAX(IF(H48="x",0,G48),IF(J48="x",0,I48),IF(L48="x",0,K48))</f>
        <v>45</v>
      </c>
      <c r="T48" s="29">
        <f>MAX(IF(N48="x",0,M48),IF(P48="x",0,O48),IF(R48="x",0,Q48))</f>
        <v>62</v>
      </c>
      <c r="U48" s="30">
        <f>S48+T48</f>
        <v>107</v>
      </c>
      <c r="V48" s="31">
        <v>6</v>
      </c>
      <c r="W48" s="32">
        <f>U48*F48</f>
        <v>140.79485048503852</v>
      </c>
      <c r="X48" s="23">
        <v>1.953</v>
      </c>
      <c r="Y48" s="145">
        <f>W48*X48</f>
        <v>274.97234299728024</v>
      </c>
      <c r="Z48" s="1" t="s">
        <v>82</v>
      </c>
      <c r="AA48" s="34" t="s">
        <v>143</v>
      </c>
    </row>
    <row r="49" spans="1:27" ht="12.75">
      <c r="A49" s="24">
        <v>12</v>
      </c>
      <c r="B49" s="25" t="s">
        <v>124</v>
      </c>
      <c r="C49" s="26"/>
      <c r="D49" s="19" t="s">
        <v>32</v>
      </c>
      <c r="E49" s="27">
        <v>77.9</v>
      </c>
      <c r="F49" s="154">
        <f>POWER(10,(0.722762521*(LOG10(E49/193.609)*LOG10(E49/193.609))))</f>
        <v>1.29715155437428</v>
      </c>
      <c r="G49" s="24">
        <v>53</v>
      </c>
      <c r="H49" s="28" t="s">
        <v>134</v>
      </c>
      <c r="I49" s="23">
        <v>58</v>
      </c>
      <c r="J49" s="28" t="s">
        <v>134</v>
      </c>
      <c r="K49" s="24">
        <v>60</v>
      </c>
      <c r="L49" s="28" t="s">
        <v>134</v>
      </c>
      <c r="M49" s="24">
        <v>73</v>
      </c>
      <c r="N49" s="28" t="s">
        <v>134</v>
      </c>
      <c r="O49" s="24">
        <v>83</v>
      </c>
      <c r="P49" s="28" t="s">
        <v>134</v>
      </c>
      <c r="Q49" s="24">
        <v>85</v>
      </c>
      <c r="R49" s="28" t="s">
        <v>134</v>
      </c>
      <c r="S49" s="29">
        <f>MAX(IF(H49="x",0,G49),IF(J49="x",0,I49),IF(L49="x",0,K49))</f>
        <v>60</v>
      </c>
      <c r="T49" s="29">
        <f>MAX(IF(N49="x",0,M49),IF(P49="x",0,O49),IF(R49="x",0,Q49))</f>
        <v>85</v>
      </c>
      <c r="U49" s="30">
        <f>S49+T49</f>
        <v>145</v>
      </c>
      <c r="V49" s="31">
        <v>5</v>
      </c>
      <c r="W49" s="32">
        <f>U49*F49</f>
        <v>188.0869753842706</v>
      </c>
      <c r="X49" s="23"/>
      <c r="Y49" s="18"/>
      <c r="AA49" s="34"/>
    </row>
    <row r="50" spans="1:27" ht="12.75">
      <c r="A50" s="24">
        <v>34</v>
      </c>
      <c r="B50" s="25" t="s">
        <v>111</v>
      </c>
      <c r="C50" s="26">
        <v>1985</v>
      </c>
      <c r="D50" s="19" t="s">
        <v>99</v>
      </c>
      <c r="E50" s="27">
        <v>79.2</v>
      </c>
      <c r="F50" s="154">
        <f>POWER(10,(0.722762521*(LOG10(E50/193.609)*LOG10(E50/193.609))))</f>
        <v>1.2850498189101756</v>
      </c>
      <c r="G50" s="24">
        <v>70</v>
      </c>
      <c r="H50" s="28" t="s">
        <v>134</v>
      </c>
      <c r="I50" s="23">
        <v>75</v>
      </c>
      <c r="J50" s="28" t="s">
        <v>135</v>
      </c>
      <c r="K50" s="24">
        <v>75</v>
      </c>
      <c r="L50" s="28" t="s">
        <v>134</v>
      </c>
      <c r="M50" s="24">
        <v>82</v>
      </c>
      <c r="N50" s="28" t="s">
        <v>134</v>
      </c>
      <c r="O50" s="24">
        <v>86</v>
      </c>
      <c r="P50" s="28" t="s">
        <v>134</v>
      </c>
      <c r="Q50" s="24">
        <v>90</v>
      </c>
      <c r="R50" s="28" t="s">
        <v>135</v>
      </c>
      <c r="S50" s="29">
        <f>MAX(IF(H50="x",0,G50),IF(J50="x",0,I50),IF(L50="x",0,K50))</f>
        <v>75</v>
      </c>
      <c r="T50" s="29">
        <f>MAX(IF(N50="x",0,M50),IF(P50="x",0,O50),IF(R50="x",0,Q50))</f>
        <v>86</v>
      </c>
      <c r="U50" s="30">
        <f>S50+T50</f>
        <v>161</v>
      </c>
      <c r="V50" s="31">
        <v>4</v>
      </c>
      <c r="W50" s="32">
        <f>U50*F50</f>
        <v>206.89302084453826</v>
      </c>
      <c r="X50" s="23">
        <v>1.122</v>
      </c>
      <c r="Y50" s="145">
        <f>W50*X50</f>
        <v>232.13396938757194</v>
      </c>
      <c r="Z50" s="43" t="s">
        <v>68</v>
      </c>
      <c r="AA50" s="35" t="s">
        <v>144</v>
      </c>
    </row>
    <row r="51" spans="1:27" ht="12.75">
      <c r="A51" s="24">
        <v>2</v>
      </c>
      <c r="B51" s="25" t="s">
        <v>51</v>
      </c>
      <c r="C51" s="26">
        <v>1984</v>
      </c>
      <c r="D51" s="19" t="s">
        <v>32</v>
      </c>
      <c r="E51" s="27">
        <v>79</v>
      </c>
      <c r="F51" s="154">
        <f>POWER(10,(0.722762521*(LOG10(E51/193.609)*LOG10(E51/193.609))))</f>
        <v>1.2868769833589089</v>
      </c>
      <c r="G51" s="24">
        <v>70</v>
      </c>
      <c r="H51" s="28" t="s">
        <v>134</v>
      </c>
      <c r="I51" s="23">
        <v>75</v>
      </c>
      <c r="J51" s="28" t="s">
        <v>135</v>
      </c>
      <c r="K51" s="24">
        <v>75</v>
      </c>
      <c r="L51" s="28" t="s">
        <v>135</v>
      </c>
      <c r="M51" s="24">
        <v>90</v>
      </c>
      <c r="N51" s="28" t="s">
        <v>134</v>
      </c>
      <c r="O51" s="24">
        <v>95</v>
      </c>
      <c r="P51" s="28" t="s">
        <v>134</v>
      </c>
      <c r="Q51" s="24">
        <v>100</v>
      </c>
      <c r="R51" s="28" t="s">
        <v>135</v>
      </c>
      <c r="S51" s="29">
        <f>MAX(IF(H51="x",0,G51),IF(J51="x",0,I51),IF(L51="x",0,K51))</f>
        <v>70</v>
      </c>
      <c r="T51" s="29">
        <f>MAX(IF(N51="x",0,M51),IF(P51="x",0,O51),IF(R51="x",0,Q51))</f>
        <v>95</v>
      </c>
      <c r="U51" s="30">
        <f>S51+T51</f>
        <v>165</v>
      </c>
      <c r="V51" s="31" t="s">
        <v>145</v>
      </c>
      <c r="W51" s="32">
        <f>U51*F51</f>
        <v>212.33470225421996</v>
      </c>
      <c r="X51" s="23">
        <v>1.135</v>
      </c>
      <c r="Y51" s="145">
        <f>W51*X51</f>
        <v>240.99988705853966</v>
      </c>
      <c r="Z51" s="153" t="s">
        <v>70</v>
      </c>
      <c r="AA51" s="35" t="s">
        <v>143</v>
      </c>
    </row>
    <row r="52" spans="1:27" ht="12.75">
      <c r="A52" s="24">
        <v>44</v>
      </c>
      <c r="B52" s="25" t="s">
        <v>48</v>
      </c>
      <c r="C52" s="26">
        <v>1975</v>
      </c>
      <c r="D52" s="19" t="s">
        <v>49</v>
      </c>
      <c r="E52" s="27">
        <v>77.8</v>
      </c>
      <c r="F52" s="154">
        <f>POWER(10,(0.722762521*(LOG10(E52/193.609)*LOG10(E52/193.609))))</f>
        <v>1.2981048929617616</v>
      </c>
      <c r="G52" s="24">
        <v>80</v>
      </c>
      <c r="H52" s="28" t="s">
        <v>134</v>
      </c>
      <c r="I52" s="23">
        <v>85</v>
      </c>
      <c r="J52" s="28" t="s">
        <v>135</v>
      </c>
      <c r="K52" s="24">
        <v>85</v>
      </c>
      <c r="L52" s="28" t="s">
        <v>134</v>
      </c>
      <c r="M52" s="24">
        <v>100</v>
      </c>
      <c r="N52" s="28" t="s">
        <v>134</v>
      </c>
      <c r="O52" s="24">
        <v>105</v>
      </c>
      <c r="P52" s="66" t="s">
        <v>134</v>
      </c>
      <c r="Q52" s="62">
        <v>108</v>
      </c>
      <c r="R52" s="66" t="s">
        <v>135</v>
      </c>
      <c r="S52" s="68">
        <f>MAX(IF(H52="x",0,G52),IF(J52="x",0,I52),IF(L52="x",0,K52))</f>
        <v>85</v>
      </c>
      <c r="T52" s="29">
        <f>MAX(IF(N52="x",0,M52),IF(P52="x",0,O52),IF(R52="x",0,Q52))</f>
        <v>105</v>
      </c>
      <c r="U52" s="30">
        <f>S52+T52</f>
        <v>190</v>
      </c>
      <c r="V52" s="31" t="s">
        <v>144</v>
      </c>
      <c r="W52" s="32">
        <f>U52*F52</f>
        <v>246.6399296627347</v>
      </c>
      <c r="X52" s="23">
        <v>1.263</v>
      </c>
      <c r="Y52" s="145">
        <f>W52*X52</f>
        <v>311.50623116403386</v>
      </c>
      <c r="Z52" s="1" t="str">
        <f>VLOOKUP(C52,Meltzer!B$1:E$56,3,FALSE)</f>
        <v>M45</v>
      </c>
      <c r="AA52" s="35" t="s">
        <v>143</v>
      </c>
    </row>
    <row r="53" spans="1:27" ht="25.5">
      <c r="A53" s="24">
        <v>13</v>
      </c>
      <c r="B53" s="25" t="s">
        <v>50</v>
      </c>
      <c r="C53" s="26">
        <v>1988</v>
      </c>
      <c r="D53" s="19" t="s">
        <v>29</v>
      </c>
      <c r="E53" s="27">
        <v>80.7</v>
      </c>
      <c r="F53" s="154">
        <f>POWER(10,(0.722762521*(LOG10(E53/193.609)*LOG10(E53/193.609))))</f>
        <v>1.2717316429906462</v>
      </c>
      <c r="G53" s="24">
        <v>77</v>
      </c>
      <c r="H53" s="28" t="s">
        <v>134</v>
      </c>
      <c r="I53" s="23">
        <v>81</v>
      </c>
      <c r="J53" s="28" t="s">
        <v>134</v>
      </c>
      <c r="K53" s="24">
        <v>86</v>
      </c>
      <c r="L53" s="28" t="s">
        <v>134</v>
      </c>
      <c r="M53" s="24">
        <v>101</v>
      </c>
      <c r="N53" s="28" t="s">
        <v>134</v>
      </c>
      <c r="O53" s="87">
        <v>107</v>
      </c>
      <c r="P53" s="75" t="s">
        <v>134</v>
      </c>
      <c r="Q53" s="70">
        <v>111</v>
      </c>
      <c r="R53" s="75" t="s">
        <v>135</v>
      </c>
      <c r="S53" s="77">
        <f>MAX(IF(H53="x",0,G53),IF(J53="x",0,I53),IF(L53="x",0,K53))</f>
        <v>86</v>
      </c>
      <c r="T53" s="88">
        <f>MAX(IF(N53="x",0,M53),IF(P53="x",0,O53),IF(R53="x",0,Q53))</f>
        <v>107</v>
      </c>
      <c r="U53" s="30">
        <f>S53+T53</f>
        <v>193</v>
      </c>
      <c r="V53" s="31" t="s">
        <v>143</v>
      </c>
      <c r="W53" s="32">
        <f>U53*F53</f>
        <v>245.44420709719472</v>
      </c>
      <c r="X53" s="23">
        <v>1.083</v>
      </c>
      <c r="Y53" s="145">
        <f>W53*X53</f>
        <v>265.8160762862619</v>
      </c>
      <c r="Z53" s="1" t="str">
        <f>VLOOKUP(C53,Meltzer!B$1:E$56,3,FALSE)</f>
        <v>M35</v>
      </c>
      <c r="AA53" s="35" t="s">
        <v>143</v>
      </c>
    </row>
    <row r="54" spans="2:22" ht="12.75">
      <c r="B54" s="36"/>
      <c r="F54" s="37"/>
      <c r="G54" s="41"/>
      <c r="H54" s="40"/>
      <c r="I54" s="40"/>
      <c r="J54" s="40"/>
      <c r="M54" s="5"/>
      <c r="N54" s="5"/>
      <c r="O54" s="36"/>
      <c r="P54" s="41"/>
      <c r="Q54" s="41"/>
      <c r="R54" s="41"/>
      <c r="S54" s="41"/>
      <c r="T54" s="40"/>
      <c r="V54" s="41"/>
    </row>
    <row r="55" spans="2:22" ht="12.75">
      <c r="B55" s="36" t="s">
        <v>44</v>
      </c>
      <c r="F55" s="37" t="s">
        <v>34</v>
      </c>
      <c r="G55" s="41"/>
      <c r="H55" s="40"/>
      <c r="I55" s="40"/>
      <c r="J55" s="40"/>
      <c r="M55" s="5"/>
      <c r="N55" s="5"/>
      <c r="O55" s="36" t="s">
        <v>35</v>
      </c>
      <c r="P55" s="114" t="s">
        <v>24</v>
      </c>
      <c r="Q55" s="114"/>
      <c r="R55" s="114"/>
      <c r="S55" s="114"/>
      <c r="T55" s="40" t="s">
        <v>36</v>
      </c>
      <c r="V55" s="41"/>
    </row>
    <row r="56" spans="2:22" ht="12.75">
      <c r="B56" s="36"/>
      <c r="F56" s="37"/>
      <c r="G56" s="114"/>
      <c r="H56" s="114"/>
      <c r="I56" s="114"/>
      <c r="J56" s="114"/>
      <c r="M56" s="5"/>
      <c r="N56" s="5"/>
      <c r="O56" s="38" t="s">
        <v>38</v>
      </c>
      <c r="P56" s="50" t="s">
        <v>133</v>
      </c>
      <c r="Q56" s="51"/>
      <c r="R56" s="51"/>
      <c r="S56" s="51"/>
      <c r="V56" s="41"/>
    </row>
    <row r="57" spans="2:21" ht="12.75">
      <c r="B57" s="36"/>
      <c r="F57" s="37"/>
      <c r="G57" s="109"/>
      <c r="H57" s="109"/>
      <c r="I57" s="109"/>
      <c r="J57" s="109"/>
      <c r="M57" s="5"/>
      <c r="N57" s="5"/>
      <c r="O57" s="36"/>
      <c r="Q57" s="34"/>
      <c r="R57" s="34"/>
      <c r="U57" s="34"/>
    </row>
    <row r="58" spans="2:21" ht="12.75">
      <c r="B58" s="36"/>
      <c r="F58" s="37"/>
      <c r="G58" s="40"/>
      <c r="H58" s="40"/>
      <c r="I58" s="40"/>
      <c r="J58" s="40"/>
      <c r="M58" s="5"/>
      <c r="N58" s="5"/>
      <c r="O58" s="36"/>
      <c r="Q58" s="34"/>
      <c r="R58" s="34"/>
      <c r="U58" s="34"/>
    </row>
    <row r="59" spans="13:23" ht="12.75">
      <c r="M59" s="97" t="s">
        <v>45</v>
      </c>
      <c r="N59" s="97"/>
      <c r="O59" s="97"/>
      <c r="P59" s="48"/>
      <c r="Q59" s="99" t="s">
        <v>46</v>
      </c>
      <c r="R59" s="99"/>
      <c r="S59" s="99"/>
      <c r="T59" s="99"/>
      <c r="U59" s="99" t="s">
        <v>47</v>
      </c>
      <c r="V59" s="99"/>
      <c r="W59" s="99"/>
    </row>
    <row r="60" spans="1:25" ht="12.75">
      <c r="A60" s="102" t="s">
        <v>4</v>
      </c>
      <c r="B60" s="102"/>
      <c r="C60" s="102"/>
      <c r="D60" s="102"/>
      <c r="E60" s="102"/>
      <c r="F60" s="102"/>
      <c r="G60" s="102" t="s">
        <v>5</v>
      </c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1"/>
      <c r="S60" s="102" t="s">
        <v>6</v>
      </c>
      <c r="T60" s="102"/>
      <c r="U60" s="102"/>
      <c r="V60" s="102"/>
      <c r="W60" s="102"/>
      <c r="X60" s="102"/>
      <c r="Y60" s="102"/>
    </row>
    <row r="61" spans="1:25" ht="12.75" customHeight="1">
      <c r="A61" s="103" t="s">
        <v>7</v>
      </c>
      <c r="B61" s="103" t="s">
        <v>8</v>
      </c>
      <c r="C61" s="104" t="s">
        <v>9</v>
      </c>
      <c r="D61" s="103" t="s">
        <v>10</v>
      </c>
      <c r="E61" s="105" t="s">
        <v>11</v>
      </c>
      <c r="F61" s="108" t="s">
        <v>12</v>
      </c>
      <c r="G61" s="93" t="s">
        <v>13</v>
      </c>
      <c r="H61" s="93"/>
      <c r="I61" s="93"/>
      <c r="J61" s="93"/>
      <c r="K61" s="93"/>
      <c r="L61" s="12"/>
      <c r="M61" s="93" t="s">
        <v>14</v>
      </c>
      <c r="N61" s="93"/>
      <c r="O61" s="93"/>
      <c r="P61" s="93"/>
      <c r="Q61" s="93"/>
      <c r="R61" s="12"/>
      <c r="S61" s="93" t="s">
        <v>15</v>
      </c>
      <c r="T61" s="93" t="s">
        <v>16</v>
      </c>
      <c r="U61" s="93" t="s">
        <v>17</v>
      </c>
      <c r="V61" s="100" t="s">
        <v>18</v>
      </c>
      <c r="W61" s="101" t="s">
        <v>19</v>
      </c>
      <c r="X61" s="106" t="s">
        <v>20</v>
      </c>
      <c r="Y61" s="106" t="s">
        <v>21</v>
      </c>
    </row>
    <row r="62" spans="1:25" ht="12.75">
      <c r="A62" s="103"/>
      <c r="B62" s="103"/>
      <c r="C62" s="104"/>
      <c r="D62" s="103"/>
      <c r="E62" s="105"/>
      <c r="F62" s="108"/>
      <c r="G62" s="12">
        <v>1</v>
      </c>
      <c r="H62" s="12"/>
      <c r="I62" s="12">
        <v>2</v>
      </c>
      <c r="J62" s="12"/>
      <c r="K62" s="12">
        <v>3</v>
      </c>
      <c r="L62" s="12"/>
      <c r="M62" s="12">
        <v>1</v>
      </c>
      <c r="N62" s="12"/>
      <c r="O62" s="12">
        <v>2</v>
      </c>
      <c r="P62" s="12"/>
      <c r="Q62" s="12">
        <v>3</v>
      </c>
      <c r="R62" s="12"/>
      <c r="S62" s="93"/>
      <c r="T62" s="93"/>
      <c r="U62" s="93"/>
      <c r="V62" s="100"/>
      <c r="W62" s="101"/>
      <c r="X62" s="106"/>
      <c r="Y62" s="106"/>
    </row>
    <row r="63" spans="1:25" ht="12.75" customHeight="1">
      <c r="A63" s="113">
        <v>-89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5"/>
      <c r="T63" s="115"/>
      <c r="U63" s="113"/>
      <c r="V63" s="113"/>
      <c r="W63" s="113"/>
      <c r="X63" s="113"/>
      <c r="Y63" s="113"/>
    </row>
    <row r="64" spans="1:25" ht="12.75">
      <c r="A64" s="62">
        <v>11</v>
      </c>
      <c r="B64" s="147" t="s">
        <v>54</v>
      </c>
      <c r="C64" s="63">
        <v>2009</v>
      </c>
      <c r="D64" s="64" t="s">
        <v>23</v>
      </c>
      <c r="E64" s="65">
        <v>88.9</v>
      </c>
      <c r="F64" s="154">
        <f>POWER(10,(0.722762521*(LOG10(E64/193.609)*LOG10(E64/193.609))))</f>
        <v>1.2094360257133658</v>
      </c>
      <c r="G64" s="62">
        <v>52</v>
      </c>
      <c r="H64" s="66" t="s">
        <v>134</v>
      </c>
      <c r="I64" s="67">
        <v>56</v>
      </c>
      <c r="J64" s="66" t="s">
        <v>134</v>
      </c>
      <c r="K64" s="66">
        <v>58</v>
      </c>
      <c r="L64" s="66" t="s">
        <v>135</v>
      </c>
      <c r="M64" s="62">
        <v>70</v>
      </c>
      <c r="N64" s="66" t="s">
        <v>134</v>
      </c>
      <c r="O64" s="62">
        <v>73</v>
      </c>
      <c r="P64" s="66" t="s">
        <v>135</v>
      </c>
      <c r="Q64" s="62" t="s">
        <v>142</v>
      </c>
      <c r="R64" s="85" t="s">
        <v>135</v>
      </c>
      <c r="S64" s="86">
        <f>MAX(IF(H64="x",0,G64),IF(J64="x",0,I64),IF(L64="x",0,K64))</f>
        <v>56</v>
      </c>
      <c r="T64" s="86">
        <f>MAX(IF(N64="x",0,M64),IF(P64="x",0,O64),IF(R64="x",0,Q64))</f>
        <v>70</v>
      </c>
      <c r="U64" s="83">
        <f>S64+T64</f>
        <v>126</v>
      </c>
      <c r="V64" s="69">
        <v>6</v>
      </c>
      <c r="W64" s="84">
        <f>U64*F64</f>
        <v>152.3889392398841</v>
      </c>
      <c r="X64" s="67"/>
      <c r="Y64" s="18"/>
    </row>
    <row r="65" spans="1:27" ht="12.75">
      <c r="A65" s="70">
        <v>28</v>
      </c>
      <c r="B65" s="148" t="s">
        <v>116</v>
      </c>
      <c r="C65" s="72">
        <v>1978</v>
      </c>
      <c r="D65" s="73" t="s">
        <v>23</v>
      </c>
      <c r="E65" s="74">
        <v>82.3</v>
      </c>
      <c r="F65" s="154">
        <f aca="true" t="shared" si="0" ref="F65:F75">POWER(10,(0.722762521*(LOG10(E65/193.609)*LOG10(E65/193.609))))</f>
        <v>1.2582411574443215</v>
      </c>
      <c r="G65" s="70">
        <v>65</v>
      </c>
      <c r="H65" s="75" t="s">
        <v>134</v>
      </c>
      <c r="I65" s="76">
        <v>70</v>
      </c>
      <c r="J65" s="75" t="s">
        <v>134</v>
      </c>
      <c r="K65" s="70">
        <v>75</v>
      </c>
      <c r="L65" s="75" t="s">
        <v>134</v>
      </c>
      <c r="M65" s="70">
        <v>80</v>
      </c>
      <c r="N65" s="75" t="s">
        <v>134</v>
      </c>
      <c r="O65" s="70">
        <v>90</v>
      </c>
      <c r="P65" s="75" t="s">
        <v>134</v>
      </c>
      <c r="Q65" s="70" t="s">
        <v>142</v>
      </c>
      <c r="R65" s="75" t="s">
        <v>135</v>
      </c>
      <c r="S65" s="77">
        <f>MAX(IF(H65="x",0,G65),IF(J65="x",0,I65),IF(L65="x",0,K65))</f>
        <v>75</v>
      </c>
      <c r="T65" s="77">
        <f>MAX(IF(N65="x",0,M65),IF(P65="x",0,O65),IF(R65="x",0,Q65))</f>
        <v>90</v>
      </c>
      <c r="U65" s="78">
        <f>S65+T65</f>
        <v>165</v>
      </c>
      <c r="V65" s="79">
        <v>5</v>
      </c>
      <c r="W65" s="80">
        <f>U65*F65</f>
        <v>207.60979097831304</v>
      </c>
      <c r="X65" s="76">
        <v>1.218</v>
      </c>
      <c r="Y65" s="18">
        <f>W65*X65</f>
        <v>252.86872541158527</v>
      </c>
      <c r="Z65" s="1" t="s">
        <v>72</v>
      </c>
      <c r="AA65" s="35" t="s">
        <v>144</v>
      </c>
    </row>
    <row r="66" spans="1:25" ht="12.75">
      <c r="A66" s="70">
        <v>29</v>
      </c>
      <c r="B66" s="71" t="s">
        <v>118</v>
      </c>
      <c r="C66" s="72">
        <v>2005</v>
      </c>
      <c r="D66" s="73" t="s">
        <v>28</v>
      </c>
      <c r="E66" s="74">
        <v>83.4</v>
      </c>
      <c r="F66" s="154">
        <f t="shared" si="0"/>
        <v>1.249370289229793</v>
      </c>
      <c r="G66" s="70">
        <v>68</v>
      </c>
      <c r="H66" s="75" t="s">
        <v>134</v>
      </c>
      <c r="I66" s="76">
        <v>71</v>
      </c>
      <c r="J66" s="75" t="s">
        <v>134</v>
      </c>
      <c r="K66" s="75">
        <v>73</v>
      </c>
      <c r="L66" s="75" t="s">
        <v>134</v>
      </c>
      <c r="M66" s="70">
        <v>88</v>
      </c>
      <c r="N66" s="75" t="s">
        <v>134</v>
      </c>
      <c r="O66" s="70">
        <v>93</v>
      </c>
      <c r="P66" s="75" t="s">
        <v>134</v>
      </c>
      <c r="Q66" s="70">
        <v>98</v>
      </c>
      <c r="R66" s="75" t="s">
        <v>134</v>
      </c>
      <c r="S66" s="77">
        <f>MAX(IF(H66="x",0,G66),IF(J66="x",0,I66),IF(L66="x",0,K66))</f>
        <v>73</v>
      </c>
      <c r="T66" s="77">
        <f>MAX(IF(N66="x",0,M66),IF(P66="x",0,O66),IF(R66="x",0,Q66))</f>
        <v>98</v>
      </c>
      <c r="U66" s="78">
        <f>S66+T66</f>
        <v>171</v>
      </c>
      <c r="V66" s="79">
        <v>4</v>
      </c>
      <c r="W66" s="80">
        <f>U66*F66</f>
        <v>213.64231945829462</v>
      </c>
      <c r="X66" s="76"/>
      <c r="Y66" s="81"/>
    </row>
    <row r="67" spans="1:27" ht="12.75">
      <c r="A67" s="70">
        <v>1</v>
      </c>
      <c r="B67" s="71" t="s">
        <v>117</v>
      </c>
      <c r="C67" s="72">
        <v>1987</v>
      </c>
      <c r="D67" s="73" t="s">
        <v>32</v>
      </c>
      <c r="E67" s="74">
        <v>84.7</v>
      </c>
      <c r="F67" s="154">
        <f t="shared" si="0"/>
        <v>1.2392879348191657</v>
      </c>
      <c r="G67" s="70">
        <v>80</v>
      </c>
      <c r="H67" s="75" t="s">
        <v>134</v>
      </c>
      <c r="I67" s="76">
        <v>85</v>
      </c>
      <c r="J67" s="75" t="s">
        <v>134</v>
      </c>
      <c r="K67" s="75">
        <v>87</v>
      </c>
      <c r="L67" s="75" t="s">
        <v>135</v>
      </c>
      <c r="M67" s="70">
        <v>90</v>
      </c>
      <c r="N67" s="75" t="s">
        <v>134</v>
      </c>
      <c r="O67" s="70">
        <v>92</v>
      </c>
      <c r="P67" s="75" t="s">
        <v>134</v>
      </c>
      <c r="Q67" s="70">
        <v>95</v>
      </c>
      <c r="R67" s="75" t="s">
        <v>135</v>
      </c>
      <c r="S67" s="77">
        <f>MAX(IF(H67="x",0,G67),IF(J67="x",0,I67),IF(L67="x",0,K67))</f>
        <v>85</v>
      </c>
      <c r="T67" s="77">
        <f>MAX(IF(N67="x",0,M67),IF(P67="x",0,O67),IF(R67="x",0,Q67))</f>
        <v>92</v>
      </c>
      <c r="U67" s="78">
        <f>S67+T67</f>
        <v>177</v>
      </c>
      <c r="V67" s="79" t="s">
        <v>145</v>
      </c>
      <c r="W67" s="80">
        <f>U67*F67</f>
        <v>219.3539644629923</v>
      </c>
      <c r="X67" s="76">
        <v>1.096</v>
      </c>
      <c r="Y67" s="81">
        <f>W67*X67</f>
        <v>240.4119450514396</v>
      </c>
      <c r="Z67" s="1" t="s">
        <v>68</v>
      </c>
      <c r="AA67" s="1" t="s">
        <v>143</v>
      </c>
    </row>
    <row r="68" spans="1:27" ht="12.75">
      <c r="A68" s="24">
        <v>31</v>
      </c>
      <c r="B68" s="25" t="s">
        <v>112</v>
      </c>
      <c r="C68" s="26">
        <v>1977</v>
      </c>
      <c r="D68" s="19" t="s">
        <v>97</v>
      </c>
      <c r="E68" s="27">
        <v>86.3</v>
      </c>
      <c r="F68" s="154">
        <f t="shared" si="0"/>
        <v>1.2274443595687214</v>
      </c>
      <c r="G68" s="24">
        <v>90</v>
      </c>
      <c r="H68" s="28" t="s">
        <v>134</v>
      </c>
      <c r="I68" s="23">
        <v>96</v>
      </c>
      <c r="J68" s="28" t="s">
        <v>135</v>
      </c>
      <c r="K68" s="24">
        <v>96</v>
      </c>
      <c r="L68" s="28" t="s">
        <v>135</v>
      </c>
      <c r="M68" s="24">
        <v>110</v>
      </c>
      <c r="N68" s="28" t="s">
        <v>134</v>
      </c>
      <c r="O68" s="24">
        <v>115</v>
      </c>
      <c r="P68" s="28" t="s">
        <v>134</v>
      </c>
      <c r="Q68" s="24">
        <v>120</v>
      </c>
      <c r="R68" s="28" t="s">
        <v>135</v>
      </c>
      <c r="S68" s="29">
        <f>MAX(IF(H68="x",0,G68),IF(J68="x",0,I68),IF(L68="x",0,K68))</f>
        <v>90</v>
      </c>
      <c r="T68" s="29">
        <f>MAX(IF(N68="x",0,M68),IF(P68="x",0,O68),IF(R68="x",0,Q68))</f>
        <v>115</v>
      </c>
      <c r="U68" s="30">
        <f>S68+T68</f>
        <v>205</v>
      </c>
      <c r="V68" s="31" t="s">
        <v>144</v>
      </c>
      <c r="W68" s="32">
        <f>U68*F68</f>
        <v>251.62609371158788</v>
      </c>
      <c r="X68" s="23">
        <v>1.233</v>
      </c>
      <c r="Y68" s="18">
        <f>W68*X68</f>
        <v>310.2549735463879</v>
      </c>
      <c r="Z68" s="1" t="s">
        <v>72</v>
      </c>
      <c r="AA68" s="35" t="s">
        <v>143</v>
      </c>
    </row>
    <row r="69" spans="1:25" ht="12.75">
      <c r="A69" s="70">
        <v>19</v>
      </c>
      <c r="B69" s="71" t="s">
        <v>119</v>
      </c>
      <c r="C69" s="72">
        <v>1998</v>
      </c>
      <c r="D69" s="73" t="s">
        <v>28</v>
      </c>
      <c r="E69" s="74">
        <v>86.3</v>
      </c>
      <c r="F69" s="154">
        <f t="shared" si="0"/>
        <v>1.2274443595687214</v>
      </c>
      <c r="G69" s="70">
        <v>95</v>
      </c>
      <c r="H69" s="75" t="s">
        <v>134</v>
      </c>
      <c r="I69" s="76">
        <v>100</v>
      </c>
      <c r="J69" s="75" t="s">
        <v>135</v>
      </c>
      <c r="K69" s="75">
        <v>100</v>
      </c>
      <c r="L69" s="75" t="s">
        <v>135</v>
      </c>
      <c r="M69" s="70">
        <v>120</v>
      </c>
      <c r="N69" s="75" t="s">
        <v>134</v>
      </c>
      <c r="O69" s="70">
        <v>127</v>
      </c>
      <c r="P69" s="75" t="s">
        <v>134</v>
      </c>
      <c r="Q69" s="70">
        <v>131</v>
      </c>
      <c r="R69" s="75" t="s">
        <v>135</v>
      </c>
      <c r="S69" s="77">
        <f>MAX(IF(H69="x",0,G69),IF(J69="x",0,I69),IF(L69="x",0,K69))</f>
        <v>95</v>
      </c>
      <c r="T69" s="77">
        <f>MAX(IF(N69="x",0,M69),IF(P69="x",0,O69),IF(R69="x",0,Q69))</f>
        <v>127</v>
      </c>
      <c r="U69" s="78">
        <f>S69+T69</f>
        <v>222</v>
      </c>
      <c r="V69" s="79" t="s">
        <v>143</v>
      </c>
      <c r="W69" s="80">
        <f>U69*F69</f>
        <v>272.49264782425615</v>
      </c>
      <c r="X69" s="76"/>
      <c r="Y69" s="81"/>
    </row>
    <row r="70" spans="1:25" ht="12.75" customHeight="1">
      <c r="A70" s="116">
        <v>-96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</row>
    <row r="71" spans="1:27" ht="12.75">
      <c r="A71" s="24">
        <v>23</v>
      </c>
      <c r="B71" s="25" t="s">
        <v>58</v>
      </c>
      <c r="C71" s="26">
        <v>1949</v>
      </c>
      <c r="D71" s="19" t="s">
        <v>23</v>
      </c>
      <c r="E71" s="27">
        <v>95.9</v>
      </c>
      <c r="F71" s="154">
        <f t="shared" si="0"/>
        <v>1.1675678765408923</v>
      </c>
      <c r="G71" s="24">
        <v>55</v>
      </c>
      <c r="H71" s="28" t="s">
        <v>134</v>
      </c>
      <c r="I71" s="23">
        <v>65</v>
      </c>
      <c r="J71" s="28" t="s">
        <v>134</v>
      </c>
      <c r="K71" s="24">
        <v>70</v>
      </c>
      <c r="L71" s="28" t="s">
        <v>135</v>
      </c>
      <c r="M71" s="24">
        <v>75</v>
      </c>
      <c r="N71" s="28" t="s">
        <v>134</v>
      </c>
      <c r="O71" s="24">
        <v>85</v>
      </c>
      <c r="P71" s="28" t="s">
        <v>134</v>
      </c>
      <c r="Q71" s="24">
        <v>93</v>
      </c>
      <c r="R71" s="28" t="s">
        <v>135</v>
      </c>
      <c r="S71" s="29">
        <f>MAX(IF(H71="x",0,G71),IF(J71="x",0,I71),IF(L71="x",0,K71))</f>
        <v>65</v>
      </c>
      <c r="T71" s="29">
        <f>MAX(IF(N71="x",0,M71),IF(P71="x",0,O71),IF(R71="x",0,Q71))</f>
        <v>85</v>
      </c>
      <c r="U71" s="30">
        <f>S71+T71</f>
        <v>150</v>
      </c>
      <c r="V71" s="31">
        <v>5</v>
      </c>
      <c r="W71" s="32">
        <f>U71*F71</f>
        <v>175.13518148113386</v>
      </c>
      <c r="X71" s="23">
        <v>2.117</v>
      </c>
      <c r="Y71" s="18">
        <f>W71*X71</f>
        <v>370.7611791955604</v>
      </c>
      <c r="Z71" s="1" t="s">
        <v>84</v>
      </c>
      <c r="AA71" s="35" t="s">
        <v>143</v>
      </c>
    </row>
    <row r="72" spans="1:27" ht="12.75">
      <c r="A72" s="24">
        <v>3</v>
      </c>
      <c r="B72" s="25" t="s">
        <v>56</v>
      </c>
      <c r="C72" s="26">
        <v>1969</v>
      </c>
      <c r="D72" s="19" t="s">
        <v>57</v>
      </c>
      <c r="E72" s="27">
        <v>94.5</v>
      </c>
      <c r="F72" s="154">
        <f t="shared" si="0"/>
        <v>1.1752451074163301</v>
      </c>
      <c r="G72" s="24">
        <v>85</v>
      </c>
      <c r="H72" s="28" t="s">
        <v>139</v>
      </c>
      <c r="I72" s="23">
        <v>91</v>
      </c>
      <c r="J72" s="28" t="s">
        <v>139</v>
      </c>
      <c r="K72" s="24">
        <v>96</v>
      </c>
      <c r="L72" s="28" t="s">
        <v>139</v>
      </c>
      <c r="M72" s="24">
        <v>111</v>
      </c>
      <c r="N72" s="28" t="s">
        <v>139</v>
      </c>
      <c r="O72" s="24">
        <v>122</v>
      </c>
      <c r="P72" s="28" t="s">
        <v>139</v>
      </c>
      <c r="Q72" s="24" t="s">
        <v>142</v>
      </c>
      <c r="R72" s="28" t="s">
        <v>135</v>
      </c>
      <c r="S72" s="29">
        <f>MAX(IF(H72="x",0,G72),IF(J72="x",0,I72),IF(L72="x",0,K72))</f>
        <v>96</v>
      </c>
      <c r="T72" s="29">
        <f>MAX(IF(N72="x",0,M72),IF(P72="x",0,O72),IF(R72="x",0,Q72))</f>
        <v>122</v>
      </c>
      <c r="U72" s="157">
        <f>S72+T72</f>
        <v>218</v>
      </c>
      <c r="V72" s="31">
        <v>4</v>
      </c>
      <c r="W72" s="32">
        <f>U72*F72</f>
        <v>256.20343341676</v>
      </c>
      <c r="X72" s="23">
        <v>1.385</v>
      </c>
      <c r="Y72" s="18">
        <f>W72*X72</f>
        <v>354.8417552822126</v>
      </c>
      <c r="Z72" s="1" t="s">
        <v>76</v>
      </c>
      <c r="AA72" s="35" t="s">
        <v>143</v>
      </c>
    </row>
    <row r="73" spans="1:27" ht="12.75">
      <c r="A73" s="24">
        <v>20</v>
      </c>
      <c r="B73" s="25" t="s">
        <v>115</v>
      </c>
      <c r="C73" s="26">
        <v>1986</v>
      </c>
      <c r="D73" s="19" t="s">
        <v>32</v>
      </c>
      <c r="E73" s="27">
        <v>94.7</v>
      </c>
      <c r="F73" s="154">
        <f t="shared" si="0"/>
        <v>1.1741285129509849</v>
      </c>
      <c r="G73" s="24">
        <v>90</v>
      </c>
      <c r="H73" s="28" t="s">
        <v>134</v>
      </c>
      <c r="I73" s="23">
        <v>95</v>
      </c>
      <c r="J73" s="28" t="s">
        <v>134</v>
      </c>
      <c r="K73" s="24">
        <v>97</v>
      </c>
      <c r="L73" s="28" t="s">
        <v>134</v>
      </c>
      <c r="M73" s="24">
        <v>120</v>
      </c>
      <c r="N73" s="28" t="s">
        <v>134</v>
      </c>
      <c r="O73" s="24">
        <v>125</v>
      </c>
      <c r="P73" s="28" t="s">
        <v>134</v>
      </c>
      <c r="Q73" s="24">
        <v>128</v>
      </c>
      <c r="R73" s="28" t="s">
        <v>135</v>
      </c>
      <c r="S73" s="29">
        <f>MAX(IF(H73="x",0,G73),IF(J73="x",0,I73),IF(L73="x",0,K73))</f>
        <v>97</v>
      </c>
      <c r="T73" s="29">
        <f>MAX(IF(N73="x",0,M73),IF(P73="x",0,O73),IF(R73="x",0,Q73))</f>
        <v>125</v>
      </c>
      <c r="U73" s="30">
        <f>S73+T73</f>
        <v>222</v>
      </c>
      <c r="V73" s="31" t="s">
        <v>145</v>
      </c>
      <c r="W73" s="32">
        <f>U73*F73</f>
        <v>260.6565298751186</v>
      </c>
      <c r="X73" s="23">
        <v>1.109</v>
      </c>
      <c r="Y73" s="18">
        <f>W73*X73</f>
        <v>289.06809163150655</v>
      </c>
      <c r="Z73" s="1" t="str">
        <f>VLOOKUP(C73,Meltzer!B$1:E$56,3,FALSE)</f>
        <v>M35</v>
      </c>
      <c r="AA73" s="35" t="s">
        <v>143</v>
      </c>
    </row>
    <row r="74" spans="1:25" ht="12.75">
      <c r="A74" s="24">
        <v>8</v>
      </c>
      <c r="B74" s="25" t="s">
        <v>37</v>
      </c>
      <c r="C74" s="26">
        <v>1996</v>
      </c>
      <c r="D74" s="19" t="s">
        <v>22</v>
      </c>
      <c r="E74" s="27">
        <v>94.6</v>
      </c>
      <c r="F74" s="154">
        <f t="shared" si="0"/>
        <v>1.1746859704073138</v>
      </c>
      <c r="G74" s="24">
        <v>105</v>
      </c>
      <c r="H74" s="28" t="s">
        <v>134</v>
      </c>
      <c r="I74" s="23">
        <v>110</v>
      </c>
      <c r="J74" s="28" t="s">
        <v>134</v>
      </c>
      <c r="K74" s="24">
        <v>115</v>
      </c>
      <c r="L74" s="28" t="s">
        <v>134</v>
      </c>
      <c r="M74" s="24">
        <v>140</v>
      </c>
      <c r="N74" s="28" t="s">
        <v>134</v>
      </c>
      <c r="O74" s="24">
        <v>145</v>
      </c>
      <c r="P74" s="28" t="s">
        <v>135</v>
      </c>
      <c r="Q74" s="28">
        <v>145</v>
      </c>
      <c r="R74" s="28" t="s">
        <v>135</v>
      </c>
      <c r="S74" s="29">
        <f>MAX(IF(H74="x",0,G74),IF(J74="x",0,I74),IF(L74="x",0,K74))</f>
        <v>115</v>
      </c>
      <c r="T74" s="29">
        <f>MAX(IF(N74="x",0,M74),IF(P74="x",0,O74),IF(R74="x",0,Q74))</f>
        <v>140</v>
      </c>
      <c r="U74" s="30">
        <f>S74+T74</f>
        <v>255</v>
      </c>
      <c r="V74" s="31" t="s">
        <v>143</v>
      </c>
      <c r="W74" s="32">
        <f>U74*F74</f>
        <v>299.544922453865</v>
      </c>
      <c r="X74" s="23"/>
      <c r="Y74" s="18"/>
    </row>
    <row r="75" spans="1:25" ht="12.75">
      <c r="A75" s="24" t="s">
        <v>143</v>
      </c>
      <c r="B75" s="25" t="s">
        <v>53</v>
      </c>
      <c r="C75" s="26">
        <v>1998</v>
      </c>
      <c r="D75" s="19" t="s">
        <v>22</v>
      </c>
      <c r="E75" s="27">
        <v>90.9</v>
      </c>
      <c r="F75" s="154">
        <f t="shared" si="0"/>
        <v>1.1965455930657305</v>
      </c>
      <c r="G75" s="24">
        <v>106</v>
      </c>
      <c r="H75" s="28" t="s">
        <v>135</v>
      </c>
      <c r="I75" s="23">
        <v>106</v>
      </c>
      <c r="J75" s="28" t="s">
        <v>134</v>
      </c>
      <c r="K75" s="24">
        <v>113</v>
      </c>
      <c r="L75" s="28" t="s">
        <v>134</v>
      </c>
      <c r="M75" s="24">
        <v>137</v>
      </c>
      <c r="N75" s="28" t="s">
        <v>134</v>
      </c>
      <c r="O75" s="24">
        <v>144</v>
      </c>
      <c r="P75" s="28" t="s">
        <v>135</v>
      </c>
      <c r="Q75" s="24">
        <v>145</v>
      </c>
      <c r="R75" s="28" t="s">
        <v>135</v>
      </c>
      <c r="S75" s="29">
        <f>MAX(IF(H75="x",0,G75),IF(J75="x",0,I75),IF(L75="x",0,K75))</f>
        <v>113</v>
      </c>
      <c r="T75" s="29">
        <f>MAX(IF(N75="x",0,M75),IF(P75="x",0,O75),IF(R75="x",0,Q75))</f>
        <v>137</v>
      </c>
      <c r="U75" s="30">
        <f>S75+T75</f>
        <v>250</v>
      </c>
      <c r="V75" s="31" t="s">
        <v>144</v>
      </c>
      <c r="W75" s="32">
        <f>U75*F75</f>
        <v>299.13639826643265</v>
      </c>
      <c r="X75" s="23"/>
      <c r="Y75" s="18"/>
    </row>
    <row r="76" spans="2:24" ht="12.75">
      <c r="B76" s="36"/>
      <c r="C76" s="52"/>
      <c r="D76" s="53"/>
      <c r="E76" s="1"/>
      <c r="F76" s="37"/>
      <c r="G76" s="41"/>
      <c r="K76" s="51"/>
      <c r="L76" s="51"/>
      <c r="M76" s="10"/>
      <c r="N76" s="10"/>
      <c r="O76" s="36"/>
      <c r="P76" s="41"/>
      <c r="Q76" s="41"/>
      <c r="R76" s="41"/>
      <c r="S76" s="41"/>
      <c r="T76" s="54"/>
      <c r="V76" s="40"/>
      <c r="X76" s="41"/>
    </row>
    <row r="77" spans="2:24" ht="12.75">
      <c r="B77" s="36" t="s">
        <v>44</v>
      </c>
      <c r="C77" s="52"/>
      <c r="D77" s="53"/>
      <c r="E77" s="1"/>
      <c r="F77" s="37" t="s">
        <v>34</v>
      </c>
      <c r="G77" s="41" t="s">
        <v>141</v>
      </c>
      <c r="K77" s="51"/>
      <c r="L77" s="51"/>
      <c r="M77" s="10"/>
      <c r="N77" s="10"/>
      <c r="O77" s="36" t="s">
        <v>35</v>
      </c>
      <c r="P77" s="114" t="s">
        <v>140</v>
      </c>
      <c r="Q77" s="114"/>
      <c r="R77" s="114"/>
      <c r="S77" s="114"/>
      <c r="T77" s="54"/>
      <c r="V77" s="40" t="s">
        <v>36</v>
      </c>
      <c r="X77" s="41" t="s">
        <v>138</v>
      </c>
    </row>
    <row r="78" spans="2:24" ht="12.75">
      <c r="B78" s="44"/>
      <c r="C78" s="52"/>
      <c r="D78" s="53"/>
      <c r="E78" s="55"/>
      <c r="F78" s="56"/>
      <c r="G78" s="114" t="s">
        <v>24</v>
      </c>
      <c r="H78" s="114"/>
      <c r="I78" s="114"/>
      <c r="J78" s="114"/>
      <c r="K78" s="51"/>
      <c r="L78" s="51"/>
      <c r="M78" s="10"/>
      <c r="N78" s="10"/>
      <c r="O78" s="38" t="s">
        <v>38</v>
      </c>
      <c r="P78" s="41" t="s">
        <v>133</v>
      </c>
      <c r="Q78" s="42"/>
      <c r="R78" s="42"/>
      <c r="S78" s="42"/>
      <c r="T78" s="34"/>
      <c r="V78" s="1"/>
      <c r="X78" s="41" t="s">
        <v>137</v>
      </c>
    </row>
    <row r="79" spans="7:21" ht="12.75">
      <c r="G79" s="110" t="s">
        <v>131</v>
      </c>
      <c r="H79" s="110"/>
      <c r="I79" s="110"/>
      <c r="J79" s="110"/>
      <c r="M79" s="5"/>
      <c r="N79" s="5"/>
      <c r="Q79" s="34"/>
      <c r="R79" s="34"/>
      <c r="U79" s="34"/>
    </row>
    <row r="80" spans="7:21" ht="12.75">
      <c r="G80" s="42"/>
      <c r="H80" s="40"/>
      <c r="I80" s="40"/>
      <c r="J80" s="40"/>
      <c r="M80" s="5"/>
      <c r="N80" s="5"/>
      <c r="Q80" s="34"/>
      <c r="R80" s="34"/>
      <c r="U80" s="34"/>
    </row>
    <row r="81" spans="7:23" ht="12.75">
      <c r="G81" s="42"/>
      <c r="H81" s="40"/>
      <c r="I81" s="40"/>
      <c r="J81" s="40"/>
      <c r="M81" s="97" t="s">
        <v>55</v>
      </c>
      <c r="N81" s="97"/>
      <c r="O81" s="97"/>
      <c r="P81" s="48"/>
      <c r="Q81" s="99" t="s">
        <v>126</v>
      </c>
      <c r="R81" s="99"/>
      <c r="S81" s="99"/>
      <c r="T81" s="99"/>
      <c r="U81" s="99" t="s">
        <v>127</v>
      </c>
      <c r="V81" s="99"/>
      <c r="W81" s="99"/>
    </row>
    <row r="82" spans="1:25" ht="12.75">
      <c r="A82" s="102" t="s">
        <v>4</v>
      </c>
      <c r="B82" s="102"/>
      <c r="C82" s="102"/>
      <c r="D82" s="102"/>
      <c r="E82" s="102"/>
      <c r="F82" s="102"/>
      <c r="G82" s="102" t="s">
        <v>5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1"/>
      <c r="S82" s="102" t="s">
        <v>6</v>
      </c>
      <c r="T82" s="102"/>
      <c r="U82" s="102"/>
      <c r="V82" s="102"/>
      <c r="W82" s="102"/>
      <c r="X82" s="102"/>
      <c r="Y82" s="102"/>
    </row>
    <row r="83" spans="1:25" ht="14.25" customHeight="1">
      <c r="A83" s="103" t="s">
        <v>7</v>
      </c>
      <c r="B83" s="103" t="s">
        <v>8</v>
      </c>
      <c r="C83" s="104" t="s">
        <v>9</v>
      </c>
      <c r="D83" s="103" t="s">
        <v>10</v>
      </c>
      <c r="E83" s="105" t="s">
        <v>11</v>
      </c>
      <c r="F83" s="108" t="s">
        <v>12</v>
      </c>
      <c r="G83" s="93" t="s">
        <v>13</v>
      </c>
      <c r="H83" s="93"/>
      <c r="I83" s="93"/>
      <c r="J83" s="93"/>
      <c r="K83" s="93"/>
      <c r="L83" s="12"/>
      <c r="M83" s="93" t="s">
        <v>14</v>
      </c>
      <c r="N83" s="93"/>
      <c r="O83" s="93"/>
      <c r="P83" s="93"/>
      <c r="Q83" s="93"/>
      <c r="R83" s="12"/>
      <c r="S83" s="93" t="s">
        <v>15</v>
      </c>
      <c r="T83" s="93" t="s">
        <v>16</v>
      </c>
      <c r="U83" s="93" t="s">
        <v>17</v>
      </c>
      <c r="V83" s="100" t="s">
        <v>18</v>
      </c>
      <c r="W83" s="101" t="s">
        <v>19</v>
      </c>
      <c r="X83" s="106" t="s">
        <v>20</v>
      </c>
      <c r="Y83" s="106" t="s">
        <v>21</v>
      </c>
    </row>
    <row r="84" spans="1:25" ht="12.75">
      <c r="A84" s="103"/>
      <c r="B84" s="103"/>
      <c r="C84" s="104"/>
      <c r="D84" s="103"/>
      <c r="E84" s="105"/>
      <c r="F84" s="108"/>
      <c r="G84" s="12">
        <v>1</v>
      </c>
      <c r="H84" s="12"/>
      <c r="I84" s="12">
        <v>2</v>
      </c>
      <c r="J84" s="12"/>
      <c r="K84" s="12">
        <v>3</v>
      </c>
      <c r="L84" s="12"/>
      <c r="M84" s="12">
        <v>1</v>
      </c>
      <c r="N84" s="12"/>
      <c r="O84" s="12">
        <v>2</v>
      </c>
      <c r="P84" s="12"/>
      <c r="Q84" s="12">
        <v>3</v>
      </c>
      <c r="R84" s="12"/>
      <c r="S84" s="93"/>
      <c r="T84" s="93"/>
      <c r="U84" s="93"/>
      <c r="V84" s="100"/>
      <c r="W84" s="101"/>
      <c r="X84" s="106"/>
      <c r="Y84" s="106"/>
    </row>
    <row r="85" spans="1:25" ht="12.75" customHeight="1">
      <c r="A85" s="113">
        <v>-102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</row>
    <row r="86" spans="1:27" ht="12.75">
      <c r="A86" s="24">
        <v>41</v>
      </c>
      <c r="B86" s="25" t="s">
        <v>123</v>
      </c>
      <c r="C86" s="26">
        <v>2008</v>
      </c>
      <c r="D86" s="19" t="s">
        <v>32</v>
      </c>
      <c r="E86" s="27">
        <v>100.3</v>
      </c>
      <c r="F86" s="154">
        <f>POWER(10,(0.722762521*(LOG10(E86/193.609)*LOG10(E86/193.609))))</f>
        <v>1.145417965840644</v>
      </c>
      <c r="G86" s="24">
        <v>85</v>
      </c>
      <c r="H86" s="28" t="s">
        <v>134</v>
      </c>
      <c r="I86" s="23">
        <v>90</v>
      </c>
      <c r="J86" s="28" t="s">
        <v>134</v>
      </c>
      <c r="K86" s="24">
        <v>95</v>
      </c>
      <c r="L86" s="28" t="s">
        <v>135</v>
      </c>
      <c r="M86" s="24">
        <v>100</v>
      </c>
      <c r="N86" s="28" t="s">
        <v>134</v>
      </c>
      <c r="O86" s="24">
        <v>110</v>
      </c>
      <c r="P86" s="28" t="s">
        <v>134</v>
      </c>
      <c r="Q86" s="24">
        <v>113</v>
      </c>
      <c r="R86" s="28" t="s">
        <v>135</v>
      </c>
      <c r="S86" s="29">
        <f>MAX(IF(H86="x",0,G86),IF(J86="x",0,I86),IF(L86="x",0,K86))</f>
        <v>90</v>
      </c>
      <c r="T86" s="29">
        <f>MAX(IF(N86="x",0,M86),IF(P86="x",0,O86),IF(R86="x",0,Q86))</f>
        <v>110</v>
      </c>
      <c r="U86" s="30">
        <f>S86+T86</f>
        <v>200</v>
      </c>
      <c r="V86" s="31" t="s">
        <v>144</v>
      </c>
      <c r="W86" s="32">
        <f>U86*F86</f>
        <v>229.0835931681288</v>
      </c>
      <c r="X86" s="23"/>
      <c r="Y86" s="18"/>
      <c r="AA86" s="34"/>
    </row>
    <row r="87" spans="1:27" ht="12.75">
      <c r="A87" s="24">
        <v>38</v>
      </c>
      <c r="B87" s="25" t="s">
        <v>59</v>
      </c>
      <c r="C87" s="26">
        <v>1974</v>
      </c>
      <c r="D87" s="19" t="s">
        <v>25</v>
      </c>
      <c r="E87" s="27">
        <v>101</v>
      </c>
      <c r="F87" s="154">
        <f>POWER(10,(0.722762521*(LOG10(E87/193.609)*LOG10(E87/193.609))))</f>
        <v>1.1421509686688092</v>
      </c>
      <c r="G87" s="24">
        <v>100</v>
      </c>
      <c r="H87" s="28" t="s">
        <v>134</v>
      </c>
      <c r="I87" s="23">
        <v>110</v>
      </c>
      <c r="J87" s="28" t="s">
        <v>135</v>
      </c>
      <c r="K87" s="24">
        <v>110</v>
      </c>
      <c r="L87" s="28" t="s">
        <v>139</v>
      </c>
      <c r="M87" s="24">
        <v>125</v>
      </c>
      <c r="N87" s="28" t="s">
        <v>134</v>
      </c>
      <c r="O87" s="24">
        <v>134</v>
      </c>
      <c r="P87" s="28" t="s">
        <v>134</v>
      </c>
      <c r="Q87" s="24">
        <v>142</v>
      </c>
      <c r="R87" s="28" t="s">
        <v>135</v>
      </c>
      <c r="S87" s="29">
        <f>MAX(IF(H87="x",0,G87),IF(J87="x",0,I87),IF(L87="x",0,K87))</f>
        <v>110</v>
      </c>
      <c r="T87" s="29">
        <f>MAX(IF(N87="x",0,M87),IF(P87="x",0,O87),IF(R87="x",0,Q87))</f>
        <v>134</v>
      </c>
      <c r="U87" s="157">
        <f>S87+T87</f>
        <v>244</v>
      </c>
      <c r="V87" s="31" t="s">
        <v>143</v>
      </c>
      <c r="W87" s="32">
        <f>U87*F87</f>
        <v>278.6848363551894</v>
      </c>
      <c r="X87" s="23">
        <v>1.279</v>
      </c>
      <c r="Y87" s="18">
        <f>W87*X87</f>
        <v>356.43790569828724</v>
      </c>
      <c r="Z87" s="1" t="s">
        <v>74</v>
      </c>
      <c r="AA87" s="35" t="s">
        <v>143</v>
      </c>
    </row>
    <row r="88" spans="1:25" ht="12.75" customHeight="1">
      <c r="A88" s="113">
        <v>-109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7" ht="12.75">
      <c r="A89" s="24">
        <v>27</v>
      </c>
      <c r="B89" s="25" t="s">
        <v>60</v>
      </c>
      <c r="C89" s="26">
        <v>1971</v>
      </c>
      <c r="D89" s="19" t="s">
        <v>25</v>
      </c>
      <c r="E89" s="27">
        <v>104.2</v>
      </c>
      <c r="F89" s="154">
        <f>POWER(10,(0.722762521*(LOG10(E89/193.609)*LOG10(E89/193.609))))</f>
        <v>1.1280343000233748</v>
      </c>
      <c r="G89" s="24">
        <v>108</v>
      </c>
      <c r="H89" s="28" t="s">
        <v>134</v>
      </c>
      <c r="I89" s="23">
        <v>112</v>
      </c>
      <c r="J89" s="28" t="s">
        <v>135</v>
      </c>
      <c r="K89" s="24">
        <v>112</v>
      </c>
      <c r="L89" s="28" t="s">
        <v>134</v>
      </c>
      <c r="M89" s="24">
        <v>135</v>
      </c>
      <c r="N89" s="28" t="s">
        <v>134</v>
      </c>
      <c r="O89" s="24">
        <v>143</v>
      </c>
      <c r="P89" s="28" t="s">
        <v>134</v>
      </c>
      <c r="Q89" s="24" t="s">
        <v>142</v>
      </c>
      <c r="R89" s="28" t="s">
        <v>135</v>
      </c>
      <c r="S89" s="29">
        <f>MAX(IF(H89="x",0,G89),IF(J89="x",0,I89),IF(L89="x",0,K89))</f>
        <v>112</v>
      </c>
      <c r="T89" s="29">
        <f>MAX(IF(N89="x",0,M89),IF(P89="x",0,O89),IF(R89="x",0,Q89))</f>
        <v>143</v>
      </c>
      <c r="U89" s="30">
        <f>S89+T89</f>
        <v>255</v>
      </c>
      <c r="V89" s="31" t="s">
        <v>143</v>
      </c>
      <c r="W89" s="32">
        <f>U89*F89</f>
        <v>287.64874650596056</v>
      </c>
      <c r="X89" s="23">
        <v>1.338</v>
      </c>
      <c r="Y89" s="18">
        <f>W89*X89</f>
        <v>384.87402282497527</v>
      </c>
      <c r="Z89" s="1" t="str">
        <f>VLOOKUP(C89,Meltzer!B$1:E$56,3,FALSE)</f>
        <v>M50</v>
      </c>
      <c r="AA89" s="35" t="s">
        <v>143</v>
      </c>
    </row>
    <row r="90" spans="1:25" ht="12.75" customHeight="1">
      <c r="A90" s="113" t="s">
        <v>61</v>
      </c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</row>
    <row r="91" spans="1:27" ht="12.75">
      <c r="A91" s="24">
        <v>41</v>
      </c>
      <c r="B91" s="25" t="s">
        <v>63</v>
      </c>
      <c r="C91" s="26">
        <v>1963</v>
      </c>
      <c r="D91" s="19" t="s">
        <v>52</v>
      </c>
      <c r="E91" s="27">
        <v>120.6</v>
      </c>
      <c r="F91" s="154">
        <f>POWER(10,(0.722762521*(LOG10(E91/193.609)*LOG10(E91/193.609))))</f>
        <v>1.0728665035797944</v>
      </c>
      <c r="G91" s="24">
        <v>50</v>
      </c>
      <c r="H91" s="28" t="s">
        <v>134</v>
      </c>
      <c r="I91" s="23" t="s">
        <v>142</v>
      </c>
      <c r="J91" s="28" t="s">
        <v>135</v>
      </c>
      <c r="K91" s="24" t="s">
        <v>142</v>
      </c>
      <c r="L91" s="28" t="s">
        <v>135</v>
      </c>
      <c r="M91" s="24">
        <v>70</v>
      </c>
      <c r="N91" s="28" t="s">
        <v>134</v>
      </c>
      <c r="O91" s="24" t="s">
        <v>142</v>
      </c>
      <c r="P91" s="28" t="s">
        <v>135</v>
      </c>
      <c r="Q91" s="24" t="s">
        <v>142</v>
      </c>
      <c r="R91" s="28" t="s">
        <v>135</v>
      </c>
      <c r="S91" s="29">
        <f>MAX(IF(H91="x",0,G91),IF(J91="x",0,I91),IF(L91="x",0,K91))</f>
        <v>50</v>
      </c>
      <c r="T91" s="29">
        <f>MAX(IF(N91="x",0,M91),IF(P91="x",0,O91),IF(R91="x",0,Q91))</f>
        <v>70</v>
      </c>
      <c r="U91" s="30">
        <f>S91+T91</f>
        <v>120</v>
      </c>
      <c r="V91" s="31">
        <v>5</v>
      </c>
      <c r="W91" s="32">
        <f>U91*F91</f>
        <v>128.74398042957532</v>
      </c>
      <c r="X91" s="23">
        <v>1.541</v>
      </c>
      <c r="Y91" s="18">
        <f>W91*X91</f>
        <v>198.39447384197555</v>
      </c>
      <c r="Z91" s="1" t="str">
        <f>VLOOKUP(C91,Meltzer!B$1:E$56,3,FALSE)</f>
        <v>M60</v>
      </c>
      <c r="AA91" s="35" t="s">
        <v>143</v>
      </c>
    </row>
    <row r="92" spans="1:27" ht="12.75">
      <c r="A92" s="24">
        <v>19</v>
      </c>
      <c r="B92" s="25" t="s">
        <v>62</v>
      </c>
      <c r="C92" s="26">
        <v>1972</v>
      </c>
      <c r="D92" s="19" t="s">
        <v>52</v>
      </c>
      <c r="E92" s="27">
        <v>115</v>
      </c>
      <c r="F92" s="154">
        <f>POWER(10,(0.722762521*(LOG10(E92/193.609)*LOG10(E92/193.609))))</f>
        <v>1.0889056305587947</v>
      </c>
      <c r="G92" s="24">
        <v>75</v>
      </c>
      <c r="H92" s="28" t="s">
        <v>134</v>
      </c>
      <c r="I92" s="23">
        <v>78</v>
      </c>
      <c r="J92" s="28" t="s">
        <v>134</v>
      </c>
      <c r="K92" s="24">
        <v>80</v>
      </c>
      <c r="L92" s="28" t="s">
        <v>134</v>
      </c>
      <c r="M92" s="24">
        <v>100</v>
      </c>
      <c r="N92" s="28" t="s">
        <v>135</v>
      </c>
      <c r="O92" s="24">
        <v>101</v>
      </c>
      <c r="P92" s="28" t="s">
        <v>134</v>
      </c>
      <c r="Q92" s="24">
        <v>105</v>
      </c>
      <c r="R92" s="28" t="s">
        <v>135</v>
      </c>
      <c r="S92" s="29">
        <f>MAX(IF(H92="x",0,G92),IF(J92="x",0,I92),IF(L92="x",0,K92))</f>
        <v>80</v>
      </c>
      <c r="T92" s="29">
        <f>MAX(IF(N92="x",0,M92),IF(P92="x",0,O92),IF(R92="x",0,Q92))</f>
        <v>101</v>
      </c>
      <c r="U92" s="30">
        <f>S92+T92</f>
        <v>181</v>
      </c>
      <c r="V92" s="31">
        <v>4</v>
      </c>
      <c r="W92" s="32">
        <f>U92*F92</f>
        <v>197.09191913114185</v>
      </c>
      <c r="X92" s="23">
        <v>1.316</v>
      </c>
      <c r="Y92" s="18">
        <f>W92*X92</f>
        <v>259.3729655765827</v>
      </c>
      <c r="Z92" s="1" t="str">
        <f>VLOOKUP(C92,Meltzer!B$1:E$56,3,FALSE)</f>
        <v>M50</v>
      </c>
      <c r="AA92" s="35" t="s">
        <v>143</v>
      </c>
    </row>
    <row r="93" spans="1:27" ht="12.75">
      <c r="A93" s="24">
        <v>15</v>
      </c>
      <c r="B93" s="25" t="s">
        <v>122</v>
      </c>
      <c r="C93" s="26">
        <v>1999</v>
      </c>
      <c r="D93" s="19" t="s">
        <v>32</v>
      </c>
      <c r="E93" s="27">
        <v>116.1</v>
      </c>
      <c r="F93" s="154">
        <f>POWER(10,(0.722762521*(LOG10(E93/193.609)*LOG10(E93/193.609))))</f>
        <v>1.0855518755886342</v>
      </c>
      <c r="G93" s="24">
        <v>95</v>
      </c>
      <c r="H93" s="28" t="s">
        <v>134</v>
      </c>
      <c r="I93" s="23">
        <v>102</v>
      </c>
      <c r="J93" s="28" t="s">
        <v>134</v>
      </c>
      <c r="K93" s="24">
        <v>106</v>
      </c>
      <c r="L93" s="28" t="s">
        <v>135</v>
      </c>
      <c r="M93" s="24">
        <v>125</v>
      </c>
      <c r="N93" s="28" t="s">
        <v>134</v>
      </c>
      <c r="O93" s="24">
        <v>132</v>
      </c>
      <c r="P93" s="28" t="s">
        <v>134</v>
      </c>
      <c r="Q93" s="24">
        <v>135</v>
      </c>
      <c r="R93" s="28" t="s">
        <v>135</v>
      </c>
      <c r="S93" s="29">
        <f>MAX(IF(H93="x",0,G93),IF(J93="x",0,I93),IF(L93="x",0,K93))</f>
        <v>102</v>
      </c>
      <c r="T93" s="29">
        <f>MAX(IF(N93="x",0,M93),IF(P93="x",0,O93),IF(R93="x",0,Q93))</f>
        <v>132</v>
      </c>
      <c r="U93" s="30">
        <f>S93+T93</f>
        <v>234</v>
      </c>
      <c r="V93" s="31" t="s">
        <v>145</v>
      </c>
      <c r="W93" s="32">
        <f>U93*F93</f>
        <v>254.0191388877404</v>
      </c>
      <c r="X93" s="23"/>
      <c r="Y93" s="18">
        <f>W93*X93</f>
        <v>0</v>
      </c>
      <c r="AA93" s="35"/>
    </row>
    <row r="94" spans="1:27" ht="12.75">
      <c r="A94" s="24">
        <v>35</v>
      </c>
      <c r="B94" s="25" t="s">
        <v>121</v>
      </c>
      <c r="C94" s="26">
        <v>1989</v>
      </c>
      <c r="D94" s="19" t="s">
        <v>32</v>
      </c>
      <c r="E94" s="27">
        <v>111.5</v>
      </c>
      <c r="F94" s="154">
        <f>POWER(10,(0.722762521*(LOG10(E94/193.609)*LOG10(E94/193.609))))</f>
        <v>1.1002972291303157</v>
      </c>
      <c r="G94" s="24">
        <v>95</v>
      </c>
      <c r="H94" s="28" t="s">
        <v>134</v>
      </c>
      <c r="I94" s="23">
        <v>100</v>
      </c>
      <c r="J94" s="28" t="s">
        <v>134</v>
      </c>
      <c r="K94" s="24">
        <v>105</v>
      </c>
      <c r="L94" s="28" t="s">
        <v>134</v>
      </c>
      <c r="M94" s="24">
        <v>125</v>
      </c>
      <c r="N94" s="28" t="s">
        <v>134</v>
      </c>
      <c r="O94" s="24">
        <v>130</v>
      </c>
      <c r="P94" s="28" t="s">
        <v>134</v>
      </c>
      <c r="Q94" s="24">
        <v>135</v>
      </c>
      <c r="R94" s="28" t="s">
        <v>134</v>
      </c>
      <c r="S94" s="29">
        <f>MAX(IF(H94="x",0,G94),IF(J94="x",0,I94),IF(L94="x",0,K94))</f>
        <v>105</v>
      </c>
      <c r="T94" s="29">
        <f>MAX(IF(N94="x",0,M94),IF(P94="x",0,O94),IF(R94="x",0,Q94))</f>
        <v>135</v>
      </c>
      <c r="U94" s="30">
        <f>S94+T94</f>
        <v>240</v>
      </c>
      <c r="V94" s="31" t="s">
        <v>144</v>
      </c>
      <c r="W94" s="32">
        <f>U94*F94</f>
        <v>264.07133499127576</v>
      </c>
      <c r="X94" s="23">
        <v>1.072</v>
      </c>
      <c r="Y94" s="18">
        <f>W94*X94</f>
        <v>283.08447111064766</v>
      </c>
      <c r="Z94" s="1" t="s">
        <v>68</v>
      </c>
      <c r="AA94" s="35" t="s">
        <v>143</v>
      </c>
    </row>
    <row r="95" spans="1:27" ht="12.75">
      <c r="A95" s="24">
        <v>9</v>
      </c>
      <c r="B95" s="25" t="s">
        <v>120</v>
      </c>
      <c r="C95" s="26">
        <v>1984</v>
      </c>
      <c r="D95" s="19" t="s">
        <v>28</v>
      </c>
      <c r="E95" s="27">
        <v>110.1</v>
      </c>
      <c r="F95" s="154">
        <f>POWER(10,(0.722762521*(LOG10(E95/193.609)*LOG10(E95/193.609))))</f>
        <v>1.1051794126445917</v>
      </c>
      <c r="G95" s="24">
        <v>125</v>
      </c>
      <c r="H95" s="28" t="s">
        <v>134</v>
      </c>
      <c r="I95" s="23">
        <v>130</v>
      </c>
      <c r="J95" s="28" t="s">
        <v>134</v>
      </c>
      <c r="K95" s="24">
        <v>136</v>
      </c>
      <c r="L95" s="28" t="s">
        <v>135</v>
      </c>
      <c r="M95" s="24">
        <v>150</v>
      </c>
      <c r="N95" s="28" t="s">
        <v>134</v>
      </c>
      <c r="O95" s="24">
        <v>161</v>
      </c>
      <c r="P95" s="28" t="s">
        <v>135</v>
      </c>
      <c r="Q95" s="24">
        <v>161</v>
      </c>
      <c r="R95" s="28" t="s">
        <v>139</v>
      </c>
      <c r="S95" s="29">
        <f>MAX(IF(H95="x",0,G95),IF(J95="x",0,I95),IF(L95="x",0,K95))</f>
        <v>130</v>
      </c>
      <c r="T95" s="29">
        <f>MAX(IF(N95="x",0,M95),IF(P95="x",0,O95),IF(R95="x",0,Q95))</f>
        <v>161</v>
      </c>
      <c r="U95" s="30">
        <f>S95+T95</f>
        <v>291</v>
      </c>
      <c r="V95" s="31" t="s">
        <v>143</v>
      </c>
      <c r="W95" s="32">
        <f>U95*F95</f>
        <v>321.6072090795762</v>
      </c>
      <c r="X95" s="23">
        <v>1.135</v>
      </c>
      <c r="Y95" s="18">
        <f>W95*X95</f>
        <v>365.02418230531896</v>
      </c>
      <c r="Z95" s="1" t="s">
        <v>70</v>
      </c>
      <c r="AA95" s="35" t="s">
        <v>143</v>
      </c>
    </row>
    <row r="96" spans="6:23" ht="12.75">
      <c r="F96" s="38"/>
      <c r="G96" s="41"/>
      <c r="M96" s="5"/>
      <c r="N96" s="5"/>
      <c r="O96" s="36"/>
      <c r="P96" s="41"/>
      <c r="Q96" s="41"/>
      <c r="R96" s="41"/>
      <c r="S96" s="41"/>
      <c r="U96" s="34"/>
      <c r="V96" s="57"/>
      <c r="W96" s="40"/>
    </row>
    <row r="97" spans="6:23" ht="12.75">
      <c r="F97" s="38" t="s">
        <v>34</v>
      </c>
      <c r="G97" s="41" t="s">
        <v>132</v>
      </c>
      <c r="M97" s="5"/>
      <c r="N97" s="5"/>
      <c r="O97" s="36" t="s">
        <v>35</v>
      </c>
      <c r="P97" s="114" t="s">
        <v>140</v>
      </c>
      <c r="Q97" s="114"/>
      <c r="R97" s="114"/>
      <c r="S97" s="114"/>
      <c r="U97" s="34"/>
      <c r="V97" s="89" t="s">
        <v>128</v>
      </c>
      <c r="W97" s="40" t="s">
        <v>138</v>
      </c>
    </row>
    <row r="98" spans="7:23" ht="22.5" customHeight="1">
      <c r="G98" s="41" t="s">
        <v>131</v>
      </c>
      <c r="M98" s="5"/>
      <c r="N98" s="5"/>
      <c r="O98" s="38" t="s">
        <v>38</v>
      </c>
      <c r="P98" s="41" t="s">
        <v>133</v>
      </c>
      <c r="Q98" s="34"/>
      <c r="R98" s="34"/>
      <c r="U98" s="34"/>
      <c r="W98" s="40"/>
    </row>
    <row r="99" spans="7:21" ht="22.5" customHeight="1">
      <c r="G99" s="41" t="s">
        <v>146</v>
      </c>
      <c r="M99" s="5"/>
      <c r="N99" s="5"/>
      <c r="Q99" s="34"/>
      <c r="R99" s="34"/>
      <c r="U99" s="34"/>
    </row>
    <row r="100" spans="7:21" ht="22.5" customHeight="1">
      <c r="G100" s="41"/>
      <c r="M100" s="5"/>
      <c r="N100" s="5"/>
      <c r="Q100" s="34"/>
      <c r="R100" s="34"/>
      <c r="U100" s="34"/>
    </row>
    <row r="101" spans="2:21" ht="12.75">
      <c r="B101" s="1" t="s">
        <v>64</v>
      </c>
      <c r="M101" s="5"/>
      <c r="N101" s="5"/>
      <c r="Q101" s="34"/>
      <c r="R101" s="34"/>
      <c r="U101" s="34"/>
    </row>
    <row r="102" spans="1:21" ht="12.75">
      <c r="A102" s="1">
        <v>1</v>
      </c>
      <c r="B102" s="155" t="s">
        <v>120</v>
      </c>
      <c r="C102" s="84">
        <v>321.6072090795762</v>
      </c>
      <c r="M102" s="5"/>
      <c r="N102" s="5"/>
      <c r="Q102" s="34"/>
      <c r="R102" s="34"/>
      <c r="U102" s="34"/>
    </row>
    <row r="103" spans="1:21" ht="12.75">
      <c r="A103" s="1">
        <v>2</v>
      </c>
      <c r="B103" s="155" t="s">
        <v>37</v>
      </c>
      <c r="C103" s="80">
        <v>299.544922453865</v>
      </c>
      <c r="M103" s="5"/>
      <c r="N103" s="5"/>
      <c r="Q103" s="34"/>
      <c r="R103" s="34"/>
      <c r="U103" s="34"/>
    </row>
    <row r="104" spans="1:21" ht="12.75">
      <c r="A104" s="1">
        <v>3</v>
      </c>
      <c r="B104" s="155" t="s">
        <v>53</v>
      </c>
      <c r="C104" s="80">
        <v>299.13639826643265</v>
      </c>
      <c r="M104" s="5"/>
      <c r="N104" s="5"/>
      <c r="Q104" s="34"/>
      <c r="R104" s="34"/>
      <c r="U104" s="34"/>
    </row>
    <row r="105" spans="1:21" ht="12.75">
      <c r="A105" s="1">
        <v>4</v>
      </c>
      <c r="B105" s="155" t="s">
        <v>110</v>
      </c>
      <c r="C105" s="80">
        <v>296.38413985892225</v>
      </c>
      <c r="M105" s="5"/>
      <c r="N105" s="5"/>
      <c r="Q105" s="34"/>
      <c r="R105" s="34"/>
      <c r="U105" s="34"/>
    </row>
    <row r="106" spans="1:21" ht="12.75">
      <c r="A106" s="1">
        <v>5</v>
      </c>
      <c r="B106" s="155" t="s">
        <v>60</v>
      </c>
      <c r="C106" s="32">
        <v>287.64874650596056</v>
      </c>
      <c r="M106" s="5"/>
      <c r="N106" s="5"/>
      <c r="Q106" s="34"/>
      <c r="R106" s="34"/>
      <c r="U106" s="34"/>
    </row>
    <row r="107" spans="1:21" ht="12.75">
      <c r="A107" s="1">
        <v>6</v>
      </c>
      <c r="B107" s="155" t="s">
        <v>59</v>
      </c>
      <c r="C107" s="80">
        <v>278.6848363551894</v>
      </c>
      <c r="M107" s="5"/>
      <c r="N107" s="5"/>
      <c r="Q107" s="34"/>
      <c r="R107" s="34"/>
      <c r="U107" s="34"/>
    </row>
    <row r="108" spans="1:21" ht="12.75">
      <c r="A108" s="1">
        <v>7</v>
      </c>
      <c r="B108" s="58" t="s">
        <v>119</v>
      </c>
      <c r="C108" s="32">
        <v>272.49264782425615</v>
      </c>
      <c r="M108" s="5"/>
      <c r="N108" s="5"/>
      <c r="Q108" s="34"/>
      <c r="R108" s="34"/>
      <c r="U108" s="34"/>
    </row>
    <row r="109" spans="1:21" ht="12.75">
      <c r="A109" s="1">
        <v>8</v>
      </c>
      <c r="B109" s="25" t="s">
        <v>121</v>
      </c>
      <c r="C109" s="32">
        <v>264.07133499127576</v>
      </c>
      <c r="M109" s="5"/>
      <c r="N109" s="5"/>
      <c r="Q109" s="34"/>
      <c r="R109" s="34"/>
      <c r="U109" s="34"/>
    </row>
    <row r="110" spans="1:21" ht="12.75">
      <c r="A110" s="1">
        <v>9</v>
      </c>
      <c r="B110" s="25" t="s">
        <v>115</v>
      </c>
      <c r="C110" s="32">
        <v>260.6565298751186</v>
      </c>
      <c r="M110" s="5"/>
      <c r="N110" s="5"/>
      <c r="Q110" s="34"/>
      <c r="R110" s="34"/>
      <c r="U110" s="34"/>
    </row>
    <row r="111" spans="1:21" ht="12.75">
      <c r="A111" s="1">
        <v>10</v>
      </c>
      <c r="B111" s="25" t="s">
        <v>56</v>
      </c>
      <c r="C111" s="32">
        <v>256.20343341676</v>
      </c>
      <c r="M111" s="5"/>
      <c r="N111" s="5"/>
      <c r="Q111" s="34"/>
      <c r="R111" s="34"/>
      <c r="U111" s="34"/>
    </row>
    <row r="112" spans="1:21" ht="12.75">
      <c r="A112" s="1">
        <v>11</v>
      </c>
      <c r="B112" s="25" t="s">
        <v>122</v>
      </c>
      <c r="C112" s="32">
        <v>254.0191388877404</v>
      </c>
      <c r="M112" s="5"/>
      <c r="N112" s="5"/>
      <c r="Q112" s="34"/>
      <c r="R112" s="34"/>
      <c r="U112" s="34"/>
    </row>
    <row r="113" spans="1:21" ht="12.75">
      <c r="A113" s="1">
        <v>12</v>
      </c>
      <c r="B113" s="25" t="s">
        <v>112</v>
      </c>
      <c r="C113" s="32">
        <v>251.62609371158788</v>
      </c>
      <c r="M113" s="5"/>
      <c r="N113" s="5"/>
      <c r="Q113" s="34"/>
      <c r="R113" s="34"/>
      <c r="U113" s="34"/>
    </row>
    <row r="114" spans="1:21" ht="12.75">
      <c r="A114" s="1">
        <v>13</v>
      </c>
      <c r="B114" s="25" t="s">
        <v>48</v>
      </c>
      <c r="C114" s="32">
        <v>246.6399296627347</v>
      </c>
      <c r="M114" s="5"/>
      <c r="N114" s="5"/>
      <c r="Q114" s="34"/>
      <c r="R114" s="34"/>
      <c r="U114" s="34"/>
    </row>
    <row r="115" spans="1:21" ht="12.75">
      <c r="A115" s="1">
        <v>14</v>
      </c>
      <c r="B115" s="25" t="s">
        <v>50</v>
      </c>
      <c r="C115" s="32">
        <v>245.44420709719472</v>
      </c>
      <c r="M115" s="5"/>
      <c r="N115" s="5"/>
      <c r="Q115" s="34"/>
      <c r="R115" s="34"/>
      <c r="U115" s="34"/>
    </row>
    <row r="116" spans="1:21" ht="12.75">
      <c r="A116" s="1">
        <v>15</v>
      </c>
      <c r="B116" s="49" t="s">
        <v>42</v>
      </c>
      <c r="C116" s="32">
        <v>235.26766628511564</v>
      </c>
      <c r="M116" s="5"/>
      <c r="N116" s="5"/>
      <c r="Q116" s="34"/>
      <c r="R116" s="34"/>
      <c r="U116" s="34"/>
    </row>
    <row r="117" spans="1:21" ht="12.75">
      <c r="A117" s="1">
        <v>16</v>
      </c>
      <c r="B117" s="25" t="s">
        <v>123</v>
      </c>
      <c r="C117" s="32">
        <v>229.0835931681288</v>
      </c>
      <c r="M117" s="5"/>
      <c r="N117" s="5"/>
      <c r="Q117" s="34"/>
      <c r="R117" s="34"/>
      <c r="U117" s="34"/>
    </row>
    <row r="118" spans="1:21" ht="12.75">
      <c r="A118" s="1">
        <v>17</v>
      </c>
      <c r="B118" s="58" t="s">
        <v>117</v>
      </c>
      <c r="C118" s="32">
        <v>219.3539644629923</v>
      </c>
      <c r="M118" s="5"/>
      <c r="N118" s="5"/>
      <c r="Q118" s="34"/>
      <c r="R118" s="34"/>
      <c r="U118" s="34"/>
    </row>
    <row r="119" spans="1:21" ht="12.75">
      <c r="A119" s="1">
        <v>18</v>
      </c>
      <c r="B119" s="49" t="s">
        <v>109</v>
      </c>
      <c r="C119" s="32">
        <v>215.48578569341484</v>
      </c>
      <c r="M119" s="5"/>
      <c r="N119" s="5"/>
      <c r="Q119" s="34"/>
      <c r="R119" s="34"/>
      <c r="U119" s="34"/>
    </row>
    <row r="120" spans="1:21" ht="12.75">
      <c r="A120" s="1">
        <v>19</v>
      </c>
      <c r="B120" s="58" t="s">
        <v>118</v>
      </c>
      <c r="C120" s="32">
        <v>213.64231945829462</v>
      </c>
      <c r="M120" s="5"/>
      <c r="N120" s="5"/>
      <c r="Q120" s="34"/>
      <c r="R120" s="34"/>
      <c r="U120" s="34"/>
    </row>
    <row r="121" spans="1:21" ht="12.75">
      <c r="A121" s="1">
        <v>20</v>
      </c>
      <c r="B121" s="25" t="s">
        <v>51</v>
      </c>
      <c r="C121" s="32">
        <v>212.33470225421996</v>
      </c>
      <c r="M121" s="5"/>
      <c r="N121" s="5"/>
      <c r="Q121" s="34"/>
      <c r="R121" s="34"/>
      <c r="U121" s="34"/>
    </row>
    <row r="122" spans="1:21" ht="12.75">
      <c r="A122" s="1">
        <v>21</v>
      </c>
      <c r="B122" s="49" t="s">
        <v>108</v>
      </c>
      <c r="C122" s="32">
        <v>211.09420286672204</v>
      </c>
      <c r="M122" s="5"/>
      <c r="N122" s="5"/>
      <c r="Q122" s="34"/>
      <c r="R122" s="34"/>
      <c r="U122" s="34"/>
    </row>
    <row r="123" spans="1:21" ht="12.75">
      <c r="A123" s="1">
        <v>22</v>
      </c>
      <c r="B123" s="25" t="s">
        <v>116</v>
      </c>
      <c r="C123" s="32">
        <v>207.60979097831304</v>
      </c>
      <c r="M123" s="5"/>
      <c r="N123" s="5"/>
      <c r="Q123" s="34"/>
      <c r="R123" s="34"/>
      <c r="U123" s="34"/>
    </row>
    <row r="124" spans="1:21" ht="12.75">
      <c r="A124" s="1">
        <v>23</v>
      </c>
      <c r="B124" s="25" t="s">
        <v>111</v>
      </c>
      <c r="C124" s="32">
        <v>206.89302084453826</v>
      </c>
      <c r="M124" s="5"/>
      <c r="N124" s="5"/>
      <c r="Q124" s="34"/>
      <c r="R124" s="34"/>
      <c r="U124" s="34"/>
    </row>
    <row r="125" spans="1:21" ht="12.75">
      <c r="A125" s="1">
        <v>24</v>
      </c>
      <c r="B125" s="25" t="s">
        <v>62</v>
      </c>
      <c r="C125" s="32">
        <v>197.09191913114185</v>
      </c>
      <c r="M125" s="5"/>
      <c r="N125" s="5"/>
      <c r="Q125" s="34"/>
      <c r="R125" s="34"/>
      <c r="U125" s="34"/>
    </row>
    <row r="126" spans="1:21" ht="12.75">
      <c r="A126" s="1">
        <v>25</v>
      </c>
      <c r="B126" s="25" t="s">
        <v>124</v>
      </c>
      <c r="C126" s="32">
        <v>188.0869753842706</v>
      </c>
      <c r="M126" s="5"/>
      <c r="N126" s="5"/>
      <c r="Q126" s="34"/>
      <c r="R126" s="34"/>
      <c r="U126" s="34"/>
    </row>
    <row r="127" spans="1:21" ht="12.75">
      <c r="A127" s="1">
        <v>26</v>
      </c>
      <c r="B127" s="25" t="s">
        <v>58</v>
      </c>
      <c r="C127" s="32">
        <v>175.13518148113386</v>
      </c>
      <c r="M127" s="5"/>
      <c r="N127" s="5"/>
      <c r="Q127" s="34"/>
      <c r="R127" s="34"/>
      <c r="U127" s="34"/>
    </row>
    <row r="128" spans="1:21" ht="12.75">
      <c r="A128" s="1">
        <v>27</v>
      </c>
      <c r="B128" s="49" t="s">
        <v>107</v>
      </c>
      <c r="C128" s="32">
        <v>162.06352073982848</v>
      </c>
      <c r="M128" s="5"/>
      <c r="N128" s="5"/>
      <c r="Q128" s="34"/>
      <c r="R128" s="34"/>
      <c r="U128" s="34"/>
    </row>
    <row r="129" spans="1:22" ht="12.75">
      <c r="A129" s="1">
        <v>28</v>
      </c>
      <c r="B129" s="58" t="s">
        <v>54</v>
      </c>
      <c r="C129" s="32">
        <v>152.3889392398841</v>
      </c>
      <c r="D129" s="1"/>
      <c r="E129" s="1"/>
      <c r="V129" s="1"/>
    </row>
    <row r="130" spans="1:22" ht="12.75" customHeight="1">
      <c r="A130" s="1">
        <v>29</v>
      </c>
      <c r="B130" s="25" t="s">
        <v>114</v>
      </c>
      <c r="C130" s="32">
        <v>140.79485048503852</v>
      </c>
      <c r="D130" s="1"/>
      <c r="E130" s="1"/>
      <c r="V130" s="1"/>
    </row>
    <row r="131" spans="1:22" ht="12.75">
      <c r="A131" s="1">
        <v>30</v>
      </c>
      <c r="B131" s="25" t="s">
        <v>113</v>
      </c>
      <c r="C131" s="32">
        <v>134.17565017211078</v>
      </c>
      <c r="D131" s="1"/>
      <c r="E131" s="1"/>
      <c r="V131" s="1"/>
    </row>
    <row r="132" spans="1:22" ht="12.75">
      <c r="A132" s="1">
        <v>31</v>
      </c>
      <c r="B132" s="25" t="s">
        <v>63</v>
      </c>
      <c r="C132" s="32">
        <v>128.74398042957532</v>
      </c>
      <c r="D132" s="1"/>
      <c r="E132" s="1"/>
      <c r="V132" s="1"/>
    </row>
    <row r="133" spans="1:22" ht="15">
      <c r="A133" s="1">
        <v>32</v>
      </c>
      <c r="B133" s="156" t="s">
        <v>106</v>
      </c>
      <c r="C133" s="32">
        <v>93.48794047419216</v>
      </c>
      <c r="D133" s="1"/>
      <c r="E133" s="1"/>
      <c r="V133" s="1"/>
    </row>
    <row r="134" spans="2:22" ht="12.75">
      <c r="B134" s="91"/>
      <c r="C134" s="1"/>
      <c r="D134" s="1"/>
      <c r="E134" s="1"/>
      <c r="V134" s="1"/>
    </row>
    <row r="135" spans="2:22" ht="12.75">
      <c r="B135" s="82"/>
      <c r="D135" s="1"/>
      <c r="E135" s="1"/>
      <c r="V135" s="1"/>
    </row>
    <row r="136" spans="2:22" ht="12.75">
      <c r="B136" s="90" t="s">
        <v>65</v>
      </c>
      <c r="D136" s="1"/>
      <c r="E136" s="1"/>
      <c r="V136" s="1"/>
    </row>
    <row r="137" spans="1:22" ht="12.75">
      <c r="A137" s="43">
        <v>1</v>
      </c>
      <c r="B137" s="155" t="s">
        <v>60</v>
      </c>
      <c r="C137" s="155">
        <v>384.87402282497527</v>
      </c>
      <c r="D137" s="1"/>
      <c r="E137" s="1"/>
      <c r="V137" s="1"/>
    </row>
    <row r="138" spans="1:22" ht="12.75">
      <c r="A138" s="43">
        <v>2</v>
      </c>
      <c r="B138" s="155" t="s">
        <v>58</v>
      </c>
      <c r="C138" s="155">
        <v>370.7611791955604</v>
      </c>
      <c r="D138" s="1"/>
      <c r="E138" s="1"/>
      <c r="V138" s="1"/>
    </row>
    <row r="139" spans="1:22" ht="12.75">
      <c r="A139" s="43">
        <v>3</v>
      </c>
      <c r="B139" s="155" t="s">
        <v>120</v>
      </c>
      <c r="C139" s="155">
        <v>365.02418230531896</v>
      </c>
      <c r="D139" s="1"/>
      <c r="E139" s="1"/>
      <c r="V139" s="1"/>
    </row>
    <row r="140" spans="1:22" ht="12.75">
      <c r="A140" s="43">
        <v>4</v>
      </c>
      <c r="B140" s="25" t="s">
        <v>59</v>
      </c>
      <c r="C140" s="18">
        <v>356.43790569828724</v>
      </c>
      <c r="D140" s="1"/>
      <c r="E140" s="1"/>
      <c r="V140" s="1"/>
    </row>
    <row r="141" spans="1:22" ht="12.75">
      <c r="A141" s="43">
        <v>5</v>
      </c>
      <c r="B141" s="25" t="s">
        <v>56</v>
      </c>
      <c r="C141" s="18">
        <v>354.8417552822126</v>
      </c>
      <c r="D141" s="1"/>
      <c r="E141" s="1"/>
      <c r="V141" s="1"/>
    </row>
    <row r="142" spans="1:22" ht="12.75">
      <c r="A142" s="43">
        <v>6</v>
      </c>
      <c r="B142" s="25" t="s">
        <v>48</v>
      </c>
      <c r="C142" s="145">
        <v>311.50623116403386</v>
      </c>
      <c r="D142" s="1"/>
      <c r="E142" s="1"/>
      <c r="V142" s="1"/>
    </row>
    <row r="143" spans="1:22" ht="12.75">
      <c r="A143" s="43">
        <v>7</v>
      </c>
      <c r="B143" s="148" t="s">
        <v>112</v>
      </c>
      <c r="C143" s="18">
        <v>310.2549735463879</v>
      </c>
      <c r="D143" s="1"/>
      <c r="E143" s="1"/>
      <c r="V143" s="1"/>
    </row>
    <row r="144" spans="1:22" ht="12.75">
      <c r="A144" s="43">
        <v>8</v>
      </c>
      <c r="B144" s="148" t="s">
        <v>115</v>
      </c>
      <c r="C144" s="81">
        <v>289.06809163150655</v>
      </c>
      <c r="D144" s="1"/>
      <c r="E144" s="1"/>
      <c r="V144" s="1"/>
    </row>
    <row r="145" spans="1:22" ht="12.75">
      <c r="A145" s="43">
        <v>9</v>
      </c>
      <c r="B145" s="25" t="s">
        <v>121</v>
      </c>
      <c r="C145" s="18">
        <v>283.08447111064766</v>
      </c>
      <c r="D145" s="1"/>
      <c r="E145" s="1"/>
      <c r="V145" s="1"/>
    </row>
    <row r="146" spans="1:22" ht="12.75">
      <c r="A146" s="43">
        <v>10</v>
      </c>
      <c r="B146" s="25" t="s">
        <v>114</v>
      </c>
      <c r="C146" s="145">
        <v>274.97234299728024</v>
      </c>
      <c r="D146" s="1"/>
      <c r="E146" s="1"/>
      <c r="V146" s="1"/>
    </row>
    <row r="147" spans="1:22" ht="12.75">
      <c r="A147" s="43">
        <v>11</v>
      </c>
      <c r="B147" s="25" t="s">
        <v>50</v>
      </c>
      <c r="C147" s="145">
        <v>265.8160762862619</v>
      </c>
      <c r="D147" s="1"/>
      <c r="E147" s="1"/>
      <c r="V147" s="1"/>
    </row>
    <row r="148" spans="1:22" ht="12.75">
      <c r="A148" s="43">
        <v>12</v>
      </c>
      <c r="B148" s="49" t="s">
        <v>42</v>
      </c>
      <c r="C148" s="145">
        <v>260.91184191019323</v>
      </c>
      <c r="D148" s="1"/>
      <c r="E148" s="1"/>
      <c r="V148" s="1"/>
    </row>
    <row r="149" spans="1:22" ht="12.75">
      <c r="A149" s="43">
        <v>13</v>
      </c>
      <c r="B149" s="25" t="s">
        <v>62</v>
      </c>
      <c r="C149" s="18">
        <v>259.3729655765827</v>
      </c>
      <c r="D149" s="1"/>
      <c r="E149" s="1"/>
      <c r="V149" s="1"/>
    </row>
    <row r="150" spans="1:22" ht="12.75">
      <c r="A150" s="43">
        <v>14</v>
      </c>
      <c r="B150" s="25" t="s">
        <v>116</v>
      </c>
      <c r="C150" s="18">
        <v>252.86872541158527</v>
      </c>
      <c r="D150" s="1"/>
      <c r="E150" s="1"/>
      <c r="V150" s="1"/>
    </row>
    <row r="151" spans="1:22" ht="12.75">
      <c r="A151" s="43">
        <v>15</v>
      </c>
      <c r="B151" s="25" t="s">
        <v>51</v>
      </c>
      <c r="C151" s="145">
        <v>240.99988705853966</v>
      </c>
      <c r="D151" s="1"/>
      <c r="E151" s="1"/>
      <c r="V151" s="1"/>
    </row>
    <row r="152" spans="1:22" ht="12.75">
      <c r="A152" s="43">
        <v>16</v>
      </c>
      <c r="B152" s="58" t="s">
        <v>117</v>
      </c>
      <c r="C152" s="18">
        <v>240.4119450514396</v>
      </c>
      <c r="D152" s="1"/>
      <c r="E152" s="1"/>
      <c r="V152" s="1"/>
    </row>
    <row r="153" spans="1:22" ht="12.75">
      <c r="A153" s="43">
        <v>17</v>
      </c>
      <c r="B153" s="25" t="s">
        <v>111</v>
      </c>
      <c r="C153" s="145">
        <v>232.13396938757194</v>
      </c>
      <c r="D153" s="1"/>
      <c r="E153" s="1"/>
      <c r="V153" s="1"/>
    </row>
    <row r="154" spans="1:22" ht="12.75">
      <c r="A154" s="43">
        <v>18</v>
      </c>
      <c r="B154" s="25" t="s">
        <v>113</v>
      </c>
      <c r="C154" s="145">
        <v>223.13410623622022</v>
      </c>
      <c r="D154" s="1"/>
      <c r="E154" s="1"/>
      <c r="V154" s="1"/>
    </row>
    <row r="155" spans="1:22" ht="12.75">
      <c r="A155" s="43">
        <v>19</v>
      </c>
      <c r="B155" s="25" t="s">
        <v>63</v>
      </c>
      <c r="C155" s="18">
        <v>198.39447384197555</v>
      </c>
      <c r="D155" s="1"/>
      <c r="E155" s="1"/>
      <c r="V155" s="1"/>
    </row>
    <row r="156" spans="3:22" ht="12.75">
      <c r="C156" s="1"/>
      <c r="D156" s="1"/>
      <c r="E156" s="1"/>
      <c r="V156" s="1"/>
    </row>
    <row r="157" ht="12.75">
      <c r="B157" s="1" t="s">
        <v>66</v>
      </c>
    </row>
    <row r="158" spans="1:3" ht="12.75">
      <c r="A158" s="43">
        <v>1</v>
      </c>
      <c r="B158" s="155" t="s">
        <v>96</v>
      </c>
      <c r="C158" s="158">
        <v>219.25962897155563</v>
      </c>
    </row>
    <row r="159" spans="1:3" ht="12.75">
      <c r="A159" s="43">
        <v>2</v>
      </c>
      <c r="B159" s="155" t="s">
        <v>94</v>
      </c>
      <c r="C159" s="158">
        <v>177.88943442257528</v>
      </c>
    </row>
    <row r="160" spans="1:3" ht="12.75">
      <c r="A160" s="43">
        <v>3</v>
      </c>
      <c r="B160" s="155" t="s">
        <v>95</v>
      </c>
      <c r="C160" s="158">
        <v>160.3529635315125</v>
      </c>
    </row>
    <row r="161" spans="1:3" ht="12.75">
      <c r="A161" s="43">
        <v>4</v>
      </c>
      <c r="B161" s="155" t="s">
        <v>98</v>
      </c>
      <c r="C161" s="158">
        <v>154.79474902301683</v>
      </c>
    </row>
    <row r="162" spans="1:3" ht="12.75">
      <c r="A162" s="43">
        <v>5</v>
      </c>
      <c r="B162" s="155" t="s">
        <v>27</v>
      </c>
      <c r="C162" s="158">
        <v>151.74091711782148</v>
      </c>
    </row>
    <row r="163" spans="1:3" ht="12.75">
      <c r="A163" s="43">
        <v>6</v>
      </c>
      <c r="B163" s="155" t="s">
        <v>30</v>
      </c>
      <c r="C163" s="158">
        <v>146.31023190104267</v>
      </c>
    </row>
    <row r="164" spans="1:3" ht="12.75">
      <c r="A164" s="43">
        <v>7</v>
      </c>
      <c r="B164" s="33" t="s">
        <v>103</v>
      </c>
      <c r="C164" s="22">
        <v>139.86987990356542</v>
      </c>
    </row>
    <row r="165" spans="1:3" ht="12.75">
      <c r="A165" s="43">
        <v>8</v>
      </c>
      <c r="B165" s="33" t="s">
        <v>100</v>
      </c>
      <c r="C165" s="22">
        <v>138.50749289654408</v>
      </c>
    </row>
    <row r="166" spans="1:3" ht="12.75">
      <c r="A166" s="43">
        <v>9</v>
      </c>
      <c r="B166" s="33" t="s">
        <v>125</v>
      </c>
      <c r="C166" s="22">
        <v>135.7705279789488</v>
      </c>
    </row>
    <row r="167" spans="1:3" ht="12.75">
      <c r="A167" s="43">
        <v>10</v>
      </c>
      <c r="B167" s="33" t="s">
        <v>31</v>
      </c>
      <c r="C167" s="125">
        <v>135.2568471630734</v>
      </c>
    </row>
    <row r="168" spans="1:3" ht="12.75">
      <c r="A168" s="43">
        <v>11</v>
      </c>
      <c r="B168" s="130" t="s">
        <v>26</v>
      </c>
      <c r="C168" s="140">
        <v>99.7916339443715</v>
      </c>
    </row>
    <row r="170" ht="12.75">
      <c r="B170" s="92" t="s">
        <v>67</v>
      </c>
    </row>
    <row r="171" spans="1:3" ht="12.75">
      <c r="A171" s="43">
        <v>1</v>
      </c>
      <c r="B171" s="33" t="s">
        <v>30</v>
      </c>
      <c r="C171" s="145">
        <v>178.93741361497518</v>
      </c>
    </row>
    <row r="172" spans="1:3" ht="12.75">
      <c r="A172" s="43">
        <v>2</v>
      </c>
      <c r="B172" s="33" t="s">
        <v>98</v>
      </c>
      <c r="C172" s="145">
        <v>173.98929790187094</v>
      </c>
    </row>
    <row r="173" spans="1:3" ht="12.75">
      <c r="A173" s="43">
        <v>3</v>
      </c>
      <c r="B173" s="33" t="s">
        <v>27</v>
      </c>
      <c r="C173" s="145">
        <v>172.68116368008083</v>
      </c>
    </row>
    <row r="174" spans="1:3" ht="12.75">
      <c r="A174" s="43">
        <v>4</v>
      </c>
      <c r="B174" s="33" t="s">
        <v>103</v>
      </c>
      <c r="C174" s="145">
        <v>159.17192333025744</v>
      </c>
    </row>
    <row r="175" spans="1:3" ht="12.75">
      <c r="A175" s="43">
        <v>5</v>
      </c>
      <c r="B175" s="33" t="s">
        <v>125</v>
      </c>
      <c r="C175" s="145">
        <v>154.50686084004371</v>
      </c>
    </row>
    <row r="176" spans="1:3" ht="12.75">
      <c r="A176" s="43">
        <v>6</v>
      </c>
      <c r="B176" s="130" t="s">
        <v>26</v>
      </c>
      <c r="C176" s="146">
        <v>139.80807915606448</v>
      </c>
    </row>
  </sheetData>
  <sheetProtection selectLockedCells="1" selectUnlockedCells="1"/>
  <mergeCells count="113">
    <mergeCell ref="A22:Y22"/>
    <mergeCell ref="A90:Y90"/>
    <mergeCell ref="P97:S97"/>
    <mergeCell ref="W83:W84"/>
    <mergeCell ref="X83:X84"/>
    <mergeCell ref="Y83:Y84"/>
    <mergeCell ref="A70:Y70"/>
    <mergeCell ref="A85:Y85"/>
    <mergeCell ref="A88:Y88"/>
    <mergeCell ref="G83:K83"/>
    <mergeCell ref="M83:Q83"/>
    <mergeCell ref="S83:S84"/>
    <mergeCell ref="T83:T84"/>
    <mergeCell ref="U83:U84"/>
    <mergeCell ref="V83:V84"/>
    <mergeCell ref="A83:A84"/>
    <mergeCell ref="B83:B84"/>
    <mergeCell ref="C83:C84"/>
    <mergeCell ref="D83:D84"/>
    <mergeCell ref="E83:E84"/>
    <mergeCell ref="F83:F84"/>
    <mergeCell ref="G79:J79"/>
    <mergeCell ref="M81:O81"/>
    <mergeCell ref="Q81:T81"/>
    <mergeCell ref="U81:W81"/>
    <mergeCell ref="A82:F82"/>
    <mergeCell ref="G82:Q82"/>
    <mergeCell ref="S82:Y82"/>
    <mergeCell ref="X61:X62"/>
    <mergeCell ref="Y61:Y62"/>
    <mergeCell ref="A46:Y46"/>
    <mergeCell ref="A63:Y63"/>
    <mergeCell ref="P77:S77"/>
    <mergeCell ref="G78:J78"/>
    <mergeCell ref="M61:Q61"/>
    <mergeCell ref="S61:S62"/>
    <mergeCell ref="T61:T62"/>
    <mergeCell ref="U61:U62"/>
    <mergeCell ref="V61:V62"/>
    <mergeCell ref="W61:W62"/>
    <mergeCell ref="A60:F60"/>
    <mergeCell ref="G60:Q60"/>
    <mergeCell ref="S60:Y60"/>
    <mergeCell ref="A61:A62"/>
    <mergeCell ref="B61:B62"/>
    <mergeCell ref="C61:C62"/>
    <mergeCell ref="D61:D62"/>
    <mergeCell ref="E61:E62"/>
    <mergeCell ref="F61:F62"/>
    <mergeCell ref="G61:K61"/>
    <mergeCell ref="A39:Y39"/>
    <mergeCell ref="A42:Y42"/>
    <mergeCell ref="P55:S55"/>
    <mergeCell ref="G56:J56"/>
    <mergeCell ref="G57:J57"/>
    <mergeCell ref="M59:O59"/>
    <mergeCell ref="Q59:T59"/>
    <mergeCell ref="U59:W59"/>
    <mergeCell ref="W35:W36"/>
    <mergeCell ref="X35:X36"/>
    <mergeCell ref="Y35:Y36"/>
    <mergeCell ref="A37:Y37"/>
    <mergeCell ref="G35:K35"/>
    <mergeCell ref="M35:Q35"/>
    <mergeCell ref="S35:S36"/>
    <mergeCell ref="T35:T36"/>
    <mergeCell ref="U35:U36"/>
    <mergeCell ref="V35:V36"/>
    <mergeCell ref="U33:W33"/>
    <mergeCell ref="A34:F34"/>
    <mergeCell ref="G34:Q34"/>
    <mergeCell ref="S34:Y34"/>
    <mergeCell ref="A35:A36"/>
    <mergeCell ref="B35:B36"/>
    <mergeCell ref="C35:C36"/>
    <mergeCell ref="D35:D36"/>
    <mergeCell ref="E35:E36"/>
    <mergeCell ref="F35:F36"/>
    <mergeCell ref="F28:H28"/>
    <mergeCell ref="P28:S28"/>
    <mergeCell ref="F29:H29"/>
    <mergeCell ref="P29:S29"/>
    <mergeCell ref="M33:O33"/>
    <mergeCell ref="Q33:T33"/>
    <mergeCell ref="A14:Y14"/>
    <mergeCell ref="A16:Y16"/>
    <mergeCell ref="A19:Y19"/>
    <mergeCell ref="A24:Y24"/>
    <mergeCell ref="A9:Y9"/>
    <mergeCell ref="M7:Q7"/>
    <mergeCell ref="S7:S8"/>
    <mergeCell ref="T7:T8"/>
    <mergeCell ref="U7:U8"/>
    <mergeCell ref="F7:F8"/>
    <mergeCell ref="G6:Q6"/>
    <mergeCell ref="S6:Y6"/>
    <mergeCell ref="A7:A8"/>
    <mergeCell ref="B7:B8"/>
    <mergeCell ref="C7:C8"/>
    <mergeCell ref="D7:D8"/>
    <mergeCell ref="E7:E8"/>
    <mergeCell ref="X7:X8"/>
    <mergeCell ref="Y7:Y8"/>
    <mergeCell ref="G7:K7"/>
    <mergeCell ref="A1:W1"/>
    <mergeCell ref="A2:W2"/>
    <mergeCell ref="A3:W3"/>
    <mergeCell ref="M5:O5"/>
    <mergeCell ref="Q5:T5"/>
    <mergeCell ref="U5:W5"/>
    <mergeCell ref="V7:V8"/>
    <mergeCell ref="W7:W8"/>
    <mergeCell ref="A6:F6"/>
  </mergeCells>
  <conditionalFormatting sqref="G38 I38 K38 M38 O38 Q38 G43:G45 I43:I45 K43:K45 M43:M45 O43:O45 Q43:Q45 G89 I89 K89 M89 O89 Q89 G20 I20 K20 M20 O20 Q20 G15 G17:G18 I15 I17:I18 K15 K17:K18 M15 M17:M18 O15 O17:O18 Q15 Q17:Q18 G47:G53 I47:I53 K47:K53 M47:M53 O47:O53 Q47:Q53 G64:G69 I64:I69 K64:K69 M64:M69 O64:O69 Q64:Q69 G86:G87 G71:G75 I86:I87 I71:I75 K86:K87 K71:K75 M86:M87 M71:M75 O86:O87 O71:O75 Q86:Q87 Q71:Q75 O91:O95 Q91:Q95 G91:G95 I91:I95 K91:K95 M91:M95">
    <cfRule type="expression" priority="1" dxfId="132" stopIfTrue="1">
      <formula>H15="x"</formula>
    </cfRule>
  </conditionalFormatting>
  <conditionalFormatting sqref="G38 I38 K38 M38 O38 Q38 G43:G45 I43:I45 K43:K45 M43:M45 O43:O45 Q43:Q45 G89 I89 K89 M89 O89 Q89 G20 I20 K20 M20 O20 Q20 G15 G17:G18 I15 I17:I18 K15 K17:K18 M15 M17:M18 O15 O17:O18 Q15 Q17:Q18 G47:G53 I47:I53 K47:K53 M47:M53 O47:O53 Q47:Q53 G64:G69 I64:I69 K64:K69 M64:M69 O64:O69 Q64:Q69 G86:G87 G71:G75 I86:I87 I71:I75 K86:K87 K71:K75 M86:M87 M71:M75 O86:O87 O71:O75 Q86:Q87 Q71:Q75 O91:O95 Q91:Q95 G91:G95 I91:I95 K91:K95 M91:M95">
    <cfRule type="expression" priority="2" dxfId="133" stopIfTrue="1">
      <formula>H15="o"</formula>
    </cfRule>
    <cfRule type="expression" priority="3" dxfId="134" stopIfTrue="1">
      <formula>H15="r"</formula>
    </cfRule>
  </conditionalFormatting>
  <conditionalFormatting sqref="G10:G12">
    <cfRule type="expression" priority="25" dxfId="132" stopIfTrue="1">
      <formula>H10="x"</formula>
    </cfRule>
  </conditionalFormatting>
  <conditionalFormatting sqref="G10:G12">
    <cfRule type="expression" priority="26" dxfId="133" stopIfTrue="1">
      <formula>H10="o"</formula>
    </cfRule>
    <cfRule type="expression" priority="27" dxfId="134" stopIfTrue="1">
      <formula>H10="r"</formula>
    </cfRule>
  </conditionalFormatting>
  <conditionalFormatting sqref="G13">
    <cfRule type="expression" priority="28" dxfId="132" stopIfTrue="1">
      <formula>H13="x"</formula>
    </cfRule>
  </conditionalFormatting>
  <conditionalFormatting sqref="G13">
    <cfRule type="expression" priority="29" dxfId="133" stopIfTrue="1">
      <formula>H13="o"</formula>
    </cfRule>
    <cfRule type="expression" priority="30" dxfId="134" stopIfTrue="1">
      <formula>H13="r"</formula>
    </cfRule>
  </conditionalFormatting>
  <conditionalFormatting sqref="G21">
    <cfRule type="expression" priority="31" dxfId="132" stopIfTrue="1">
      <formula>H21="x"</formula>
    </cfRule>
  </conditionalFormatting>
  <conditionalFormatting sqref="G21">
    <cfRule type="expression" priority="32" dxfId="133" stopIfTrue="1">
      <formula>H21="o"</formula>
    </cfRule>
    <cfRule type="expression" priority="33" dxfId="134" stopIfTrue="1">
      <formula>H21="r"</formula>
    </cfRule>
  </conditionalFormatting>
  <conditionalFormatting sqref="I10:I12">
    <cfRule type="expression" priority="40" dxfId="132" stopIfTrue="1">
      <formula>J10="x"</formula>
    </cfRule>
  </conditionalFormatting>
  <conditionalFormatting sqref="I10:I12">
    <cfRule type="expression" priority="41" dxfId="133" stopIfTrue="1">
      <formula>J10="o"</formula>
    </cfRule>
    <cfRule type="expression" priority="42" dxfId="134" stopIfTrue="1">
      <formula>J10="r"</formula>
    </cfRule>
  </conditionalFormatting>
  <conditionalFormatting sqref="I13">
    <cfRule type="expression" priority="43" dxfId="132" stopIfTrue="1">
      <formula>J13="x"</formula>
    </cfRule>
  </conditionalFormatting>
  <conditionalFormatting sqref="I13">
    <cfRule type="expression" priority="44" dxfId="133" stopIfTrue="1">
      <formula>J13="o"</formula>
    </cfRule>
    <cfRule type="expression" priority="45" dxfId="134" stopIfTrue="1">
      <formula>J13="r"</formula>
    </cfRule>
  </conditionalFormatting>
  <conditionalFormatting sqref="I21">
    <cfRule type="expression" priority="46" dxfId="132" stopIfTrue="1">
      <formula>J21="x"</formula>
    </cfRule>
  </conditionalFormatting>
  <conditionalFormatting sqref="I21">
    <cfRule type="expression" priority="47" dxfId="133" stopIfTrue="1">
      <formula>J21="o"</formula>
    </cfRule>
    <cfRule type="expression" priority="48" dxfId="134" stopIfTrue="1">
      <formula>J21="r"</formula>
    </cfRule>
  </conditionalFormatting>
  <conditionalFormatting sqref="K10:K12">
    <cfRule type="expression" priority="55" dxfId="132" stopIfTrue="1">
      <formula>L10="x"</formula>
    </cfRule>
  </conditionalFormatting>
  <conditionalFormatting sqref="K10:K12">
    <cfRule type="expression" priority="56" dxfId="133" stopIfTrue="1">
      <formula>L10="o"</formula>
    </cfRule>
    <cfRule type="expression" priority="57" dxfId="134" stopIfTrue="1">
      <formula>L10="r"</formula>
    </cfRule>
  </conditionalFormatting>
  <conditionalFormatting sqref="K13">
    <cfRule type="expression" priority="58" dxfId="132" stopIfTrue="1">
      <formula>L13="x"</formula>
    </cfRule>
  </conditionalFormatting>
  <conditionalFormatting sqref="K13">
    <cfRule type="expression" priority="59" dxfId="133" stopIfTrue="1">
      <formula>L13="o"</formula>
    </cfRule>
    <cfRule type="expression" priority="60" dxfId="134" stopIfTrue="1">
      <formula>L13="r"</formula>
    </cfRule>
  </conditionalFormatting>
  <conditionalFormatting sqref="K21">
    <cfRule type="expression" priority="61" dxfId="132" stopIfTrue="1">
      <formula>L21="x"</formula>
    </cfRule>
  </conditionalFormatting>
  <conditionalFormatting sqref="K21">
    <cfRule type="expression" priority="62" dxfId="133" stopIfTrue="1">
      <formula>L21="o"</formula>
    </cfRule>
    <cfRule type="expression" priority="63" dxfId="134" stopIfTrue="1">
      <formula>L21="r"</formula>
    </cfRule>
  </conditionalFormatting>
  <conditionalFormatting sqref="M10:M12">
    <cfRule type="expression" priority="70" dxfId="132" stopIfTrue="1">
      <formula>N10="x"</formula>
    </cfRule>
  </conditionalFormatting>
  <conditionalFormatting sqref="M10:M12">
    <cfRule type="expression" priority="71" dxfId="133" stopIfTrue="1">
      <formula>N10="o"</formula>
    </cfRule>
    <cfRule type="expression" priority="72" dxfId="134" stopIfTrue="1">
      <formula>N10="r"</formula>
    </cfRule>
  </conditionalFormatting>
  <conditionalFormatting sqref="M13">
    <cfRule type="expression" priority="73" dxfId="132" stopIfTrue="1">
      <formula>N13="x"</formula>
    </cfRule>
  </conditionalFormatting>
  <conditionalFormatting sqref="M13">
    <cfRule type="expression" priority="74" dxfId="133" stopIfTrue="1">
      <formula>N13="o"</formula>
    </cfRule>
    <cfRule type="expression" priority="75" dxfId="134" stopIfTrue="1">
      <formula>N13="r"</formula>
    </cfRule>
  </conditionalFormatting>
  <conditionalFormatting sqref="M21">
    <cfRule type="expression" priority="76" dxfId="132" stopIfTrue="1">
      <formula>N21="x"</formula>
    </cfRule>
  </conditionalFormatting>
  <conditionalFormatting sqref="M21">
    <cfRule type="expression" priority="77" dxfId="133" stopIfTrue="1">
      <formula>N21="o"</formula>
    </cfRule>
    <cfRule type="expression" priority="78" dxfId="134" stopIfTrue="1">
      <formula>N21="r"</formula>
    </cfRule>
  </conditionalFormatting>
  <conditionalFormatting sqref="O10:O12">
    <cfRule type="expression" priority="85" dxfId="132" stopIfTrue="1">
      <formula>P10="x"</formula>
    </cfRule>
  </conditionalFormatting>
  <conditionalFormatting sqref="O10:O12">
    <cfRule type="expression" priority="86" dxfId="133" stopIfTrue="1">
      <formula>P10="o"</formula>
    </cfRule>
    <cfRule type="expression" priority="87" dxfId="134" stopIfTrue="1">
      <formula>P10="r"</formula>
    </cfRule>
  </conditionalFormatting>
  <conditionalFormatting sqref="O13">
    <cfRule type="expression" priority="88" dxfId="132" stopIfTrue="1">
      <formula>P13="x"</formula>
    </cfRule>
  </conditionalFormatting>
  <conditionalFormatting sqref="O13">
    <cfRule type="expression" priority="89" dxfId="133" stopIfTrue="1">
      <formula>P13="o"</formula>
    </cfRule>
    <cfRule type="expression" priority="90" dxfId="134" stopIfTrue="1">
      <formula>P13="r"</formula>
    </cfRule>
  </conditionalFormatting>
  <conditionalFormatting sqref="O21">
    <cfRule type="expression" priority="91" dxfId="132" stopIfTrue="1">
      <formula>P21="x"</formula>
    </cfRule>
  </conditionalFormatting>
  <conditionalFormatting sqref="O21">
    <cfRule type="expression" priority="92" dxfId="133" stopIfTrue="1">
      <formula>P21="o"</formula>
    </cfRule>
    <cfRule type="expression" priority="93" dxfId="134" stopIfTrue="1">
      <formula>P21="r"</formula>
    </cfRule>
  </conditionalFormatting>
  <conditionalFormatting sqref="Q10:Q12">
    <cfRule type="expression" priority="100" dxfId="132" stopIfTrue="1">
      <formula>R10="x"</formula>
    </cfRule>
  </conditionalFormatting>
  <conditionalFormatting sqref="Q10:Q12">
    <cfRule type="expression" priority="101" dxfId="133" stopIfTrue="1">
      <formula>R10="o"</formula>
    </cfRule>
    <cfRule type="expression" priority="102" dxfId="134" stopIfTrue="1">
      <formula>R10="r"</formula>
    </cfRule>
  </conditionalFormatting>
  <conditionalFormatting sqref="Q13">
    <cfRule type="expression" priority="103" dxfId="132" stopIfTrue="1">
      <formula>R13="x"</formula>
    </cfRule>
  </conditionalFormatting>
  <conditionalFormatting sqref="Q13">
    <cfRule type="expression" priority="104" dxfId="133" stopIfTrue="1">
      <formula>R13="o"</formula>
    </cfRule>
    <cfRule type="expression" priority="105" dxfId="134" stopIfTrue="1">
      <formula>R13="r"</formula>
    </cfRule>
  </conditionalFormatting>
  <conditionalFormatting sqref="Q21">
    <cfRule type="expression" priority="106" dxfId="132" stopIfTrue="1">
      <formula>R21="x"</formula>
    </cfRule>
  </conditionalFormatting>
  <conditionalFormatting sqref="Q21">
    <cfRule type="expression" priority="107" dxfId="133" stopIfTrue="1">
      <formula>R21="o"</formula>
    </cfRule>
    <cfRule type="expression" priority="108" dxfId="134" stopIfTrue="1">
      <formula>R21="r"</formula>
    </cfRule>
  </conditionalFormatting>
  <conditionalFormatting sqref="G25">
    <cfRule type="expression" priority="115" dxfId="132" stopIfTrue="1">
      <formula>H25="x"</formula>
    </cfRule>
  </conditionalFormatting>
  <conditionalFormatting sqref="G25">
    <cfRule type="expression" priority="116" dxfId="133" stopIfTrue="1">
      <formula>H25="o"</formula>
    </cfRule>
    <cfRule type="expression" priority="117" dxfId="134" stopIfTrue="1">
      <formula>H25="r"</formula>
    </cfRule>
  </conditionalFormatting>
  <conditionalFormatting sqref="I25">
    <cfRule type="expression" priority="130" dxfId="132" stopIfTrue="1">
      <formula>J25="x"</formula>
    </cfRule>
  </conditionalFormatting>
  <conditionalFormatting sqref="I25">
    <cfRule type="expression" priority="131" dxfId="133" stopIfTrue="1">
      <formula>J25="o"</formula>
    </cfRule>
    <cfRule type="expression" priority="132" dxfId="134" stopIfTrue="1">
      <formula>J25="r"</formula>
    </cfRule>
  </conditionalFormatting>
  <conditionalFormatting sqref="K25">
    <cfRule type="expression" priority="145" dxfId="132" stopIfTrue="1">
      <formula>L25="x"</formula>
    </cfRule>
  </conditionalFormatting>
  <conditionalFormatting sqref="K25">
    <cfRule type="expression" priority="146" dxfId="133" stopIfTrue="1">
      <formula>L25="o"</formula>
    </cfRule>
    <cfRule type="expression" priority="147" dxfId="134" stopIfTrue="1">
      <formula>L25="r"</formula>
    </cfRule>
  </conditionalFormatting>
  <conditionalFormatting sqref="M25">
    <cfRule type="expression" priority="160" dxfId="132" stopIfTrue="1">
      <formula>N25="x"</formula>
    </cfRule>
  </conditionalFormatting>
  <conditionalFormatting sqref="M25">
    <cfRule type="expression" priority="161" dxfId="133" stopIfTrue="1">
      <formula>N25="o"</formula>
    </cfRule>
    <cfRule type="expression" priority="162" dxfId="134" stopIfTrue="1">
      <formula>N25="r"</formula>
    </cfRule>
  </conditionalFormatting>
  <conditionalFormatting sqref="O25">
    <cfRule type="expression" priority="175" dxfId="132" stopIfTrue="1">
      <formula>P25="x"</formula>
    </cfRule>
  </conditionalFormatting>
  <conditionalFormatting sqref="O25">
    <cfRule type="expression" priority="176" dxfId="133" stopIfTrue="1">
      <formula>P25="o"</formula>
    </cfRule>
    <cfRule type="expression" priority="177" dxfId="134" stopIfTrue="1">
      <formula>P25="r"</formula>
    </cfRule>
  </conditionalFormatting>
  <conditionalFormatting sqref="Q25">
    <cfRule type="expression" priority="190" dxfId="132" stopIfTrue="1">
      <formula>R25="x"</formula>
    </cfRule>
  </conditionalFormatting>
  <conditionalFormatting sqref="Q25">
    <cfRule type="expression" priority="191" dxfId="133" stopIfTrue="1">
      <formula>R25="o"</formula>
    </cfRule>
    <cfRule type="expression" priority="192" dxfId="134" stopIfTrue="1">
      <formula>R25="r"</formula>
    </cfRule>
  </conditionalFormatting>
  <conditionalFormatting sqref="G23">
    <cfRule type="expression" priority="202" dxfId="132" stopIfTrue="1">
      <formula>H23="x"</formula>
    </cfRule>
  </conditionalFormatting>
  <conditionalFormatting sqref="G23">
    <cfRule type="expression" priority="203" dxfId="133" stopIfTrue="1">
      <formula>H23="o"</formula>
    </cfRule>
    <cfRule type="expression" priority="204" dxfId="134" stopIfTrue="1">
      <formula>H23="r"</formula>
    </cfRule>
  </conditionalFormatting>
  <conditionalFormatting sqref="I23">
    <cfRule type="expression" priority="208" dxfId="132" stopIfTrue="1">
      <formula>J23="x"</formula>
    </cfRule>
  </conditionalFormatting>
  <conditionalFormatting sqref="I23">
    <cfRule type="expression" priority="209" dxfId="133" stopIfTrue="1">
      <formula>J23="o"</formula>
    </cfRule>
    <cfRule type="expression" priority="210" dxfId="134" stopIfTrue="1">
      <formula>J23="r"</formula>
    </cfRule>
  </conditionalFormatting>
  <conditionalFormatting sqref="K23">
    <cfRule type="expression" priority="214" dxfId="132" stopIfTrue="1">
      <formula>L23="x"</formula>
    </cfRule>
  </conditionalFormatting>
  <conditionalFormatting sqref="K23">
    <cfRule type="expression" priority="215" dxfId="133" stopIfTrue="1">
      <formula>L23="o"</formula>
    </cfRule>
    <cfRule type="expression" priority="216" dxfId="134" stopIfTrue="1">
      <formula>L23="r"</formula>
    </cfRule>
  </conditionalFormatting>
  <conditionalFormatting sqref="M23">
    <cfRule type="expression" priority="220" dxfId="132" stopIfTrue="1">
      <formula>N23="x"</formula>
    </cfRule>
  </conditionalFormatting>
  <conditionalFormatting sqref="M23">
    <cfRule type="expression" priority="221" dxfId="133" stopIfTrue="1">
      <formula>N23="o"</formula>
    </cfRule>
    <cfRule type="expression" priority="222" dxfId="134" stopIfTrue="1">
      <formula>N23="r"</formula>
    </cfRule>
  </conditionalFormatting>
  <conditionalFormatting sqref="O23">
    <cfRule type="expression" priority="226" dxfId="132" stopIfTrue="1">
      <formula>P23="x"</formula>
    </cfRule>
  </conditionalFormatting>
  <conditionalFormatting sqref="O23">
    <cfRule type="expression" priority="227" dxfId="133" stopIfTrue="1">
      <formula>P23="o"</formula>
    </cfRule>
    <cfRule type="expression" priority="228" dxfId="134" stopIfTrue="1">
      <formula>P23="r"</formula>
    </cfRule>
  </conditionalFormatting>
  <conditionalFormatting sqref="Q23">
    <cfRule type="expression" priority="232" dxfId="132" stopIfTrue="1">
      <formula>R23="x"</formula>
    </cfRule>
  </conditionalFormatting>
  <conditionalFormatting sqref="Q23">
    <cfRule type="expression" priority="233" dxfId="133" stopIfTrue="1">
      <formula>R23="o"</formula>
    </cfRule>
    <cfRule type="expression" priority="234" dxfId="134" stopIfTrue="1">
      <formula>R23="r"</formula>
    </cfRule>
  </conditionalFormatting>
  <conditionalFormatting sqref="G40">
    <cfRule type="expression" priority="235" dxfId="132" stopIfTrue="1">
      <formula>H40="x"</formula>
    </cfRule>
  </conditionalFormatting>
  <conditionalFormatting sqref="G40">
    <cfRule type="expression" priority="236" dxfId="133" stopIfTrue="1">
      <formula>H40="o"</formula>
    </cfRule>
    <cfRule type="expression" priority="237" dxfId="134" stopIfTrue="1">
      <formula>H40="r"</formula>
    </cfRule>
  </conditionalFormatting>
  <conditionalFormatting sqref="G41">
    <cfRule type="expression" priority="238" dxfId="132" stopIfTrue="1">
      <formula>H41="x"</formula>
    </cfRule>
  </conditionalFormatting>
  <conditionalFormatting sqref="G41">
    <cfRule type="expression" priority="239" dxfId="133" stopIfTrue="1">
      <formula>H41="o"</formula>
    </cfRule>
    <cfRule type="expression" priority="240" dxfId="134" stopIfTrue="1">
      <formula>H41="r"</formula>
    </cfRule>
  </conditionalFormatting>
  <conditionalFormatting sqref="I40">
    <cfRule type="expression" priority="244" dxfId="132" stopIfTrue="1">
      <formula>J40="x"</formula>
    </cfRule>
  </conditionalFormatting>
  <conditionalFormatting sqref="I40">
    <cfRule type="expression" priority="245" dxfId="133" stopIfTrue="1">
      <formula>J40="o"</formula>
    </cfRule>
    <cfRule type="expression" priority="246" dxfId="134" stopIfTrue="1">
      <formula>J40="r"</formula>
    </cfRule>
  </conditionalFormatting>
  <conditionalFormatting sqref="I41">
    <cfRule type="expression" priority="247" dxfId="132" stopIfTrue="1">
      <formula>J41="x"</formula>
    </cfRule>
  </conditionalFormatting>
  <conditionalFormatting sqref="I41">
    <cfRule type="expression" priority="248" dxfId="133" stopIfTrue="1">
      <formula>J41="o"</formula>
    </cfRule>
    <cfRule type="expression" priority="249" dxfId="134" stopIfTrue="1">
      <formula>J41="r"</formula>
    </cfRule>
  </conditionalFormatting>
  <conditionalFormatting sqref="K40">
    <cfRule type="expression" priority="253" dxfId="132" stopIfTrue="1">
      <formula>L40="x"</formula>
    </cfRule>
  </conditionalFormatting>
  <conditionalFormatting sqref="K40">
    <cfRule type="expression" priority="254" dxfId="133" stopIfTrue="1">
      <formula>L40="o"</formula>
    </cfRule>
    <cfRule type="expression" priority="255" dxfId="134" stopIfTrue="1">
      <formula>L40="r"</formula>
    </cfRule>
  </conditionalFormatting>
  <conditionalFormatting sqref="K41">
    <cfRule type="expression" priority="256" dxfId="132" stopIfTrue="1">
      <formula>L41="x"</formula>
    </cfRule>
  </conditionalFormatting>
  <conditionalFormatting sqref="K41">
    <cfRule type="expression" priority="257" dxfId="133" stopIfTrue="1">
      <formula>L41="o"</formula>
    </cfRule>
    <cfRule type="expression" priority="258" dxfId="134" stopIfTrue="1">
      <formula>L41="r"</formula>
    </cfRule>
  </conditionalFormatting>
  <conditionalFormatting sqref="M40">
    <cfRule type="expression" priority="262" dxfId="132" stopIfTrue="1">
      <formula>N40="x"</formula>
    </cfRule>
  </conditionalFormatting>
  <conditionalFormatting sqref="M40">
    <cfRule type="expression" priority="263" dxfId="133" stopIfTrue="1">
      <formula>N40="o"</formula>
    </cfRule>
    <cfRule type="expression" priority="264" dxfId="134" stopIfTrue="1">
      <formula>N40="r"</formula>
    </cfRule>
  </conditionalFormatting>
  <conditionalFormatting sqref="M41">
    <cfRule type="expression" priority="265" dxfId="132" stopIfTrue="1">
      <formula>N41="x"</formula>
    </cfRule>
  </conditionalFormatting>
  <conditionalFormatting sqref="M41">
    <cfRule type="expression" priority="266" dxfId="133" stopIfTrue="1">
      <formula>N41="o"</formula>
    </cfRule>
    <cfRule type="expression" priority="267" dxfId="134" stopIfTrue="1">
      <formula>N41="r"</formula>
    </cfRule>
  </conditionalFormatting>
  <conditionalFormatting sqref="O40">
    <cfRule type="expression" priority="271" dxfId="132" stopIfTrue="1">
      <formula>P40="x"</formula>
    </cfRule>
  </conditionalFormatting>
  <conditionalFormatting sqref="O40">
    <cfRule type="expression" priority="272" dxfId="133" stopIfTrue="1">
      <formula>P40="o"</formula>
    </cfRule>
    <cfRule type="expression" priority="273" dxfId="134" stopIfTrue="1">
      <formula>P40="r"</formula>
    </cfRule>
  </conditionalFormatting>
  <conditionalFormatting sqref="O41">
    <cfRule type="expression" priority="274" dxfId="132" stopIfTrue="1">
      <formula>P41="x"</formula>
    </cfRule>
  </conditionalFormatting>
  <conditionalFormatting sqref="O41">
    <cfRule type="expression" priority="275" dxfId="133" stopIfTrue="1">
      <formula>P41="o"</formula>
    </cfRule>
    <cfRule type="expression" priority="276" dxfId="134" stopIfTrue="1">
      <formula>P41="r"</formula>
    </cfRule>
  </conditionalFormatting>
  <conditionalFormatting sqref="Q40">
    <cfRule type="expression" priority="280" dxfId="132" stopIfTrue="1">
      <formula>R40="x"</formula>
    </cfRule>
  </conditionalFormatting>
  <conditionalFormatting sqref="Q40">
    <cfRule type="expression" priority="281" dxfId="133" stopIfTrue="1">
      <formula>R40="o"</formula>
    </cfRule>
    <cfRule type="expression" priority="282" dxfId="134" stopIfTrue="1">
      <formula>R40="r"</formula>
    </cfRule>
  </conditionalFormatting>
  <conditionalFormatting sqref="Q41">
    <cfRule type="expression" priority="283" dxfId="132" stopIfTrue="1">
      <formula>R41="x"</formula>
    </cfRule>
  </conditionalFormatting>
  <conditionalFormatting sqref="Q41">
    <cfRule type="expression" priority="284" dxfId="133" stopIfTrue="1">
      <formula>R41="o"</formula>
    </cfRule>
    <cfRule type="expression" priority="285" dxfId="134" stopIfTrue="1">
      <formula>R41="r"</formula>
    </cfRule>
  </conditionalFormatting>
  <printOptions/>
  <pageMargins left="0" right="0" top="0.39375" bottom="0.39375" header="0.5118055555555555" footer="0.5118055555555555"/>
  <pageSetup horizontalDpi="300" verticalDpi="300" orientation="landscape" paperSize="9" r:id="rId1"/>
  <rowBreaks count="1" manualBreakCount="1">
    <brk id="2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zoomScale="110" zoomScaleNormal="110" zoomScalePageLayoutView="0" workbookViewId="0" topLeftCell="A1">
      <selection activeCell="F1" sqref="F1"/>
    </sheetView>
  </sheetViews>
  <sheetFormatPr defaultColWidth="11.57421875" defaultRowHeight="12.75"/>
  <cols>
    <col min="1" max="2" width="11.57421875" style="0" customWidth="1"/>
    <col min="3" max="3" width="11.57421875" style="59" customWidth="1"/>
  </cols>
  <sheetData>
    <row r="1" spans="1:5" ht="12.75">
      <c r="A1">
        <v>35</v>
      </c>
      <c r="B1">
        <f>2024-A1</f>
        <v>1989</v>
      </c>
      <c r="C1" s="60">
        <v>1.072</v>
      </c>
      <c r="D1" t="s">
        <v>68</v>
      </c>
      <c r="E1" t="s">
        <v>69</v>
      </c>
    </row>
    <row r="2" spans="1:5" ht="12.75">
      <c r="A2">
        <v>36</v>
      </c>
      <c r="B2" s="152">
        <f aca="true" t="shared" si="0" ref="B2:B56">2024-A2</f>
        <v>1988</v>
      </c>
      <c r="C2" s="60">
        <v>1.083</v>
      </c>
      <c r="D2" t="s">
        <v>68</v>
      </c>
      <c r="E2" t="s">
        <v>69</v>
      </c>
    </row>
    <row r="3" spans="1:5" ht="12.75">
      <c r="A3">
        <v>37</v>
      </c>
      <c r="B3" s="152">
        <f t="shared" si="0"/>
        <v>1987</v>
      </c>
      <c r="C3" s="60">
        <v>1.096</v>
      </c>
      <c r="D3" t="s">
        <v>68</v>
      </c>
      <c r="E3" t="s">
        <v>69</v>
      </c>
    </row>
    <row r="4" spans="1:5" ht="12.75">
      <c r="A4">
        <v>38</v>
      </c>
      <c r="B4" s="152">
        <f t="shared" si="0"/>
        <v>1986</v>
      </c>
      <c r="C4" s="60">
        <v>1.109</v>
      </c>
      <c r="D4" t="s">
        <v>68</v>
      </c>
      <c r="E4" t="s">
        <v>69</v>
      </c>
    </row>
    <row r="5" spans="1:5" ht="12.75">
      <c r="A5">
        <v>39</v>
      </c>
      <c r="B5" s="152">
        <f t="shared" si="0"/>
        <v>1985</v>
      </c>
      <c r="C5" s="60">
        <v>1.1219999999999999</v>
      </c>
      <c r="D5" t="s">
        <v>68</v>
      </c>
      <c r="E5" t="s">
        <v>69</v>
      </c>
    </row>
    <row r="6" spans="1:5" ht="12.75">
      <c r="A6">
        <v>40</v>
      </c>
      <c r="B6" s="152">
        <f t="shared" si="0"/>
        <v>1984</v>
      </c>
      <c r="C6" s="60">
        <v>1.135</v>
      </c>
      <c r="D6" t="s">
        <v>70</v>
      </c>
      <c r="E6" t="s">
        <v>71</v>
      </c>
    </row>
    <row r="7" spans="1:5" ht="12.75">
      <c r="A7">
        <v>41</v>
      </c>
      <c r="B7" s="152">
        <f t="shared" si="0"/>
        <v>1983</v>
      </c>
      <c r="C7" s="60">
        <v>1.149</v>
      </c>
      <c r="D7" t="s">
        <v>70</v>
      </c>
      <c r="E7" t="s">
        <v>71</v>
      </c>
    </row>
    <row r="8" spans="1:5" ht="12.75">
      <c r="A8">
        <v>42</v>
      </c>
      <c r="B8" s="152">
        <f t="shared" si="0"/>
        <v>1982</v>
      </c>
      <c r="C8" s="60">
        <v>1.162</v>
      </c>
      <c r="D8" t="s">
        <v>70</v>
      </c>
      <c r="E8" t="s">
        <v>71</v>
      </c>
    </row>
    <row r="9" spans="1:5" ht="12.75">
      <c r="A9">
        <v>43</v>
      </c>
      <c r="B9" s="152">
        <f t="shared" si="0"/>
        <v>1981</v>
      </c>
      <c r="C9" s="60">
        <v>1.176</v>
      </c>
      <c r="D9" t="s">
        <v>70</v>
      </c>
      <c r="E9" t="s">
        <v>71</v>
      </c>
    </row>
    <row r="10" spans="1:5" ht="12.75">
      <c r="A10">
        <v>44</v>
      </c>
      <c r="B10" s="152">
        <f t="shared" si="0"/>
        <v>1980</v>
      </c>
      <c r="C10" s="60">
        <v>1.189</v>
      </c>
      <c r="D10" t="s">
        <v>70</v>
      </c>
      <c r="E10" t="s">
        <v>71</v>
      </c>
    </row>
    <row r="11" spans="1:5" ht="12.75">
      <c r="A11">
        <v>45</v>
      </c>
      <c r="B11" s="152">
        <f t="shared" si="0"/>
        <v>1979</v>
      </c>
      <c r="C11" s="60">
        <v>1.203</v>
      </c>
      <c r="D11" t="s">
        <v>72</v>
      </c>
      <c r="E11" t="s">
        <v>73</v>
      </c>
    </row>
    <row r="12" spans="1:5" ht="12.75">
      <c r="A12">
        <v>46</v>
      </c>
      <c r="B12" s="152">
        <f t="shared" si="0"/>
        <v>1978</v>
      </c>
      <c r="C12" s="60">
        <v>1.218</v>
      </c>
      <c r="D12" t="s">
        <v>72</v>
      </c>
      <c r="E12" t="s">
        <v>73</v>
      </c>
    </row>
    <row r="13" spans="1:5" ht="12.75">
      <c r="A13">
        <v>47</v>
      </c>
      <c r="B13" s="152">
        <f t="shared" si="0"/>
        <v>1977</v>
      </c>
      <c r="C13" s="60">
        <v>1.233</v>
      </c>
      <c r="D13" t="s">
        <v>72</v>
      </c>
      <c r="E13" t="s">
        <v>73</v>
      </c>
    </row>
    <row r="14" spans="1:5" ht="12.75">
      <c r="A14">
        <v>48</v>
      </c>
      <c r="B14" s="152">
        <f t="shared" si="0"/>
        <v>1976</v>
      </c>
      <c r="C14" s="60">
        <v>1.248</v>
      </c>
      <c r="D14" t="s">
        <v>72</v>
      </c>
      <c r="E14" t="s">
        <v>73</v>
      </c>
    </row>
    <row r="15" spans="1:5" ht="12.75">
      <c r="A15">
        <v>49</v>
      </c>
      <c r="B15" s="152">
        <f t="shared" si="0"/>
        <v>1975</v>
      </c>
      <c r="C15" s="60">
        <v>1.263</v>
      </c>
      <c r="D15" t="s">
        <v>72</v>
      </c>
      <c r="E15" t="s">
        <v>73</v>
      </c>
    </row>
    <row r="16" spans="1:5" ht="12.75">
      <c r="A16">
        <v>50</v>
      </c>
      <c r="B16" s="152">
        <f t="shared" si="0"/>
        <v>1974</v>
      </c>
      <c r="C16" s="60">
        <v>1.279</v>
      </c>
      <c r="D16" t="s">
        <v>74</v>
      </c>
      <c r="E16" t="s">
        <v>75</v>
      </c>
    </row>
    <row r="17" spans="1:5" ht="12.75">
      <c r="A17">
        <v>51</v>
      </c>
      <c r="B17" s="152">
        <f t="shared" si="0"/>
        <v>1973</v>
      </c>
      <c r="C17" s="60">
        <v>1.297</v>
      </c>
      <c r="D17" t="s">
        <v>74</v>
      </c>
      <c r="E17" t="s">
        <v>75</v>
      </c>
    </row>
    <row r="18" spans="1:5" ht="12.75">
      <c r="A18">
        <v>52</v>
      </c>
      <c r="B18" s="152">
        <f t="shared" si="0"/>
        <v>1972</v>
      </c>
      <c r="C18" s="60">
        <v>1.316</v>
      </c>
      <c r="D18" t="s">
        <v>74</v>
      </c>
      <c r="E18" t="s">
        <v>75</v>
      </c>
    </row>
    <row r="19" spans="1:5" ht="12.75">
      <c r="A19">
        <v>53</v>
      </c>
      <c r="B19" s="152">
        <f t="shared" si="0"/>
        <v>1971</v>
      </c>
      <c r="C19" s="60">
        <v>1.338</v>
      </c>
      <c r="D19" t="s">
        <v>74</v>
      </c>
      <c r="E19" t="s">
        <v>75</v>
      </c>
    </row>
    <row r="20" spans="1:5" ht="12.75">
      <c r="A20">
        <v>54</v>
      </c>
      <c r="B20" s="152">
        <f t="shared" si="0"/>
        <v>1970</v>
      </c>
      <c r="C20" s="60">
        <v>1.361</v>
      </c>
      <c r="D20" t="s">
        <v>74</v>
      </c>
      <c r="E20" t="s">
        <v>75</v>
      </c>
    </row>
    <row r="21" spans="1:5" ht="12.75">
      <c r="A21">
        <v>55</v>
      </c>
      <c r="B21" s="152">
        <f t="shared" si="0"/>
        <v>1969</v>
      </c>
      <c r="C21" s="60">
        <v>1.385</v>
      </c>
      <c r="D21" t="s">
        <v>76</v>
      </c>
      <c r="E21" t="s">
        <v>77</v>
      </c>
    </row>
    <row r="22" spans="1:5" ht="12.75">
      <c r="A22">
        <v>56</v>
      </c>
      <c r="B22" s="152">
        <f t="shared" si="0"/>
        <v>1968</v>
      </c>
      <c r="C22" s="60">
        <v>1.411</v>
      </c>
      <c r="D22" t="s">
        <v>76</v>
      </c>
      <c r="E22" t="s">
        <v>77</v>
      </c>
    </row>
    <row r="23" spans="1:5" ht="12.75">
      <c r="A23">
        <v>57</v>
      </c>
      <c r="B23" s="152">
        <f t="shared" si="0"/>
        <v>1967</v>
      </c>
      <c r="C23" s="60">
        <v>1.437</v>
      </c>
      <c r="D23" t="s">
        <v>76</v>
      </c>
      <c r="E23" t="s">
        <v>77</v>
      </c>
    </row>
    <row r="24" spans="1:5" ht="12.75">
      <c r="A24">
        <v>58</v>
      </c>
      <c r="B24" s="152">
        <f t="shared" si="0"/>
        <v>1966</v>
      </c>
      <c r="C24" s="60">
        <v>1.462</v>
      </c>
      <c r="D24" t="s">
        <v>76</v>
      </c>
      <c r="E24" t="s">
        <v>77</v>
      </c>
    </row>
    <row r="25" spans="1:5" ht="12.75">
      <c r="A25">
        <v>59</v>
      </c>
      <c r="B25" s="152">
        <f t="shared" si="0"/>
        <v>1965</v>
      </c>
      <c r="C25" s="60">
        <v>1.488</v>
      </c>
      <c r="D25" t="s">
        <v>76</v>
      </c>
      <c r="E25" t="s">
        <v>77</v>
      </c>
    </row>
    <row r="26" spans="1:5" ht="12.75">
      <c r="A26">
        <v>60</v>
      </c>
      <c r="B26" s="152">
        <f t="shared" si="0"/>
        <v>1964</v>
      </c>
      <c r="C26" s="60">
        <v>1.514</v>
      </c>
      <c r="D26" t="s">
        <v>78</v>
      </c>
      <c r="E26" t="s">
        <v>79</v>
      </c>
    </row>
    <row r="27" spans="1:5" ht="12.75">
      <c r="A27">
        <v>61</v>
      </c>
      <c r="B27" s="152">
        <f t="shared" si="0"/>
        <v>1963</v>
      </c>
      <c r="C27" s="60">
        <v>1.541</v>
      </c>
      <c r="D27" t="s">
        <v>78</v>
      </c>
      <c r="E27" t="s">
        <v>79</v>
      </c>
    </row>
    <row r="28" spans="1:5" ht="12.75">
      <c r="A28">
        <v>62</v>
      </c>
      <c r="B28" s="152">
        <f t="shared" si="0"/>
        <v>1962</v>
      </c>
      <c r="C28" s="60">
        <v>1.568</v>
      </c>
      <c r="D28" t="s">
        <v>78</v>
      </c>
      <c r="E28" t="s">
        <v>79</v>
      </c>
    </row>
    <row r="29" spans="1:5" ht="12.75">
      <c r="A29">
        <v>63</v>
      </c>
      <c r="B29" s="152">
        <f t="shared" si="0"/>
        <v>1961</v>
      </c>
      <c r="C29" s="60">
        <v>1.5979999999999999</v>
      </c>
      <c r="D29" t="s">
        <v>78</v>
      </c>
      <c r="E29" t="s">
        <v>79</v>
      </c>
    </row>
    <row r="30" spans="1:5" ht="12.75">
      <c r="A30">
        <v>64</v>
      </c>
      <c r="B30" s="152">
        <f t="shared" si="0"/>
        <v>1960</v>
      </c>
      <c r="C30" s="60">
        <v>1.629</v>
      </c>
      <c r="D30" t="s">
        <v>78</v>
      </c>
      <c r="E30" t="s">
        <v>79</v>
      </c>
    </row>
    <row r="31" spans="1:5" ht="12.75">
      <c r="A31">
        <v>65</v>
      </c>
      <c r="B31" s="152">
        <f t="shared" si="0"/>
        <v>1959</v>
      </c>
      <c r="C31" s="60">
        <v>1.663</v>
      </c>
      <c r="D31" t="s">
        <v>80</v>
      </c>
      <c r="E31" t="s">
        <v>81</v>
      </c>
    </row>
    <row r="32" spans="1:5" ht="12.75">
      <c r="A32">
        <v>66</v>
      </c>
      <c r="B32" s="152">
        <f t="shared" si="0"/>
        <v>1958</v>
      </c>
      <c r="C32" s="60">
        <v>1.699</v>
      </c>
      <c r="D32" t="s">
        <v>80</v>
      </c>
      <c r="E32" t="s">
        <v>81</v>
      </c>
    </row>
    <row r="33" spans="1:5" ht="12.75">
      <c r="A33">
        <v>67</v>
      </c>
      <c r="B33" s="152">
        <f t="shared" si="0"/>
        <v>1957</v>
      </c>
      <c r="C33" s="60">
        <v>1.738</v>
      </c>
      <c r="D33" t="s">
        <v>80</v>
      </c>
      <c r="E33" t="s">
        <v>81</v>
      </c>
    </row>
    <row r="34" spans="1:5" ht="12.75">
      <c r="A34">
        <v>68</v>
      </c>
      <c r="B34" s="152">
        <f t="shared" si="0"/>
        <v>1956</v>
      </c>
      <c r="C34" s="60">
        <v>1.779</v>
      </c>
      <c r="D34" t="s">
        <v>80</v>
      </c>
      <c r="E34" t="s">
        <v>81</v>
      </c>
    </row>
    <row r="35" spans="1:5" ht="12.75">
      <c r="A35">
        <v>69</v>
      </c>
      <c r="B35" s="152">
        <f t="shared" si="0"/>
        <v>1955</v>
      </c>
      <c r="C35" s="60">
        <v>1.823</v>
      </c>
      <c r="D35" t="s">
        <v>80</v>
      </c>
      <c r="E35" t="s">
        <v>81</v>
      </c>
    </row>
    <row r="36" spans="1:5" ht="12.75">
      <c r="A36">
        <v>70</v>
      </c>
      <c r="B36" s="152">
        <f t="shared" si="0"/>
        <v>1954</v>
      </c>
      <c r="C36" s="60">
        <v>1.867</v>
      </c>
      <c r="D36" t="s">
        <v>82</v>
      </c>
      <c r="E36" t="s">
        <v>83</v>
      </c>
    </row>
    <row r="37" spans="1:5" ht="12.75">
      <c r="A37">
        <v>71</v>
      </c>
      <c r="B37" s="152">
        <f t="shared" si="0"/>
        <v>1953</v>
      </c>
      <c r="C37" s="60">
        <v>1.91</v>
      </c>
      <c r="D37" t="s">
        <v>82</v>
      </c>
      <c r="E37" t="s">
        <v>83</v>
      </c>
    </row>
    <row r="38" spans="1:5" ht="12.75">
      <c r="A38">
        <v>72</v>
      </c>
      <c r="B38" s="152">
        <f t="shared" si="0"/>
        <v>1952</v>
      </c>
      <c r="C38" s="60">
        <v>1.953</v>
      </c>
      <c r="D38" t="s">
        <v>82</v>
      </c>
      <c r="E38" t="s">
        <v>83</v>
      </c>
    </row>
    <row r="39" spans="1:5" ht="12.75">
      <c r="A39">
        <v>73</v>
      </c>
      <c r="B39" s="152">
        <f t="shared" si="0"/>
        <v>1951</v>
      </c>
      <c r="C39" s="60">
        <v>2.004</v>
      </c>
      <c r="D39" t="s">
        <v>82</v>
      </c>
      <c r="E39" t="s">
        <v>83</v>
      </c>
    </row>
    <row r="40" spans="1:5" ht="12.75">
      <c r="A40">
        <v>74</v>
      </c>
      <c r="B40" s="152">
        <f t="shared" si="0"/>
        <v>1950</v>
      </c>
      <c r="C40" s="60">
        <v>2.06</v>
      </c>
      <c r="D40" t="s">
        <v>82</v>
      </c>
      <c r="E40" t="s">
        <v>83</v>
      </c>
    </row>
    <row r="41" spans="1:5" ht="12.75">
      <c r="A41">
        <v>75</v>
      </c>
      <c r="B41" s="152">
        <f t="shared" si="0"/>
        <v>1949</v>
      </c>
      <c r="C41" s="60">
        <v>2.117</v>
      </c>
      <c r="D41" t="s">
        <v>84</v>
      </c>
      <c r="E41" t="s">
        <v>85</v>
      </c>
    </row>
    <row r="42" spans="1:5" ht="12.75">
      <c r="A42">
        <v>76</v>
      </c>
      <c r="B42" s="152">
        <f t="shared" si="0"/>
        <v>1948</v>
      </c>
      <c r="C42" s="60">
        <v>2.181</v>
      </c>
      <c r="D42" t="s">
        <v>84</v>
      </c>
      <c r="E42" t="s">
        <v>85</v>
      </c>
    </row>
    <row r="43" spans="1:5" ht="12.75">
      <c r="A43">
        <v>77</v>
      </c>
      <c r="B43" s="152">
        <f t="shared" si="0"/>
        <v>1947</v>
      </c>
      <c r="C43" s="60">
        <v>2.255</v>
      </c>
      <c r="D43" t="s">
        <v>84</v>
      </c>
      <c r="E43" t="s">
        <v>85</v>
      </c>
    </row>
    <row r="44" spans="1:5" ht="12.75">
      <c r="A44">
        <v>78</v>
      </c>
      <c r="B44" s="152">
        <f t="shared" si="0"/>
        <v>1946</v>
      </c>
      <c r="C44" s="60">
        <v>2.336</v>
      </c>
      <c r="D44" t="s">
        <v>84</v>
      </c>
      <c r="E44" t="s">
        <v>85</v>
      </c>
    </row>
    <row r="45" spans="1:5" ht="12.75">
      <c r="A45">
        <v>79</v>
      </c>
      <c r="B45" s="152">
        <f t="shared" si="0"/>
        <v>1945</v>
      </c>
      <c r="C45" s="60">
        <v>2.419</v>
      </c>
      <c r="D45" t="s">
        <v>84</v>
      </c>
      <c r="E45" t="s">
        <v>85</v>
      </c>
    </row>
    <row r="46" spans="1:5" ht="12.75">
      <c r="A46">
        <v>80</v>
      </c>
      <c r="B46" s="152">
        <f t="shared" si="0"/>
        <v>1944</v>
      </c>
      <c r="C46" s="60">
        <v>2.504</v>
      </c>
      <c r="D46" t="s">
        <v>86</v>
      </c>
      <c r="E46" t="s">
        <v>87</v>
      </c>
    </row>
    <row r="47" spans="1:5" ht="12.75">
      <c r="A47">
        <v>81</v>
      </c>
      <c r="B47" s="152">
        <f t="shared" si="0"/>
        <v>1943</v>
      </c>
      <c r="C47" s="60">
        <v>2.597</v>
      </c>
      <c r="D47" t="s">
        <v>86</v>
      </c>
      <c r="E47" t="s">
        <v>87</v>
      </c>
    </row>
    <row r="48" spans="1:5" ht="12.75">
      <c r="A48">
        <v>82</v>
      </c>
      <c r="B48" s="152">
        <f t="shared" si="0"/>
        <v>1942</v>
      </c>
      <c r="C48" s="60">
        <v>2.702</v>
      </c>
      <c r="D48" t="s">
        <v>86</v>
      </c>
      <c r="E48" t="s">
        <v>87</v>
      </c>
    </row>
    <row r="49" spans="1:5" ht="12.75">
      <c r="A49">
        <v>83</v>
      </c>
      <c r="B49" s="152">
        <f t="shared" si="0"/>
        <v>1941</v>
      </c>
      <c r="C49" s="60">
        <v>2.831</v>
      </c>
      <c r="D49" t="s">
        <v>86</v>
      </c>
      <c r="E49" t="s">
        <v>87</v>
      </c>
    </row>
    <row r="50" spans="1:5" ht="12.75">
      <c r="A50">
        <v>84</v>
      </c>
      <c r="B50" s="152">
        <f t="shared" si="0"/>
        <v>1940</v>
      </c>
      <c r="C50" s="60">
        <v>2.981</v>
      </c>
      <c r="D50" t="s">
        <v>86</v>
      </c>
      <c r="E50" t="s">
        <v>87</v>
      </c>
    </row>
    <row r="51" spans="1:5" ht="12.75">
      <c r="A51">
        <v>85</v>
      </c>
      <c r="B51" s="152">
        <f t="shared" si="0"/>
        <v>1939</v>
      </c>
      <c r="C51" s="60">
        <v>3.153</v>
      </c>
      <c r="D51" t="s">
        <v>88</v>
      </c>
      <c r="E51" t="s">
        <v>89</v>
      </c>
    </row>
    <row r="52" spans="1:5" ht="12.75">
      <c r="A52">
        <v>86</v>
      </c>
      <c r="B52" s="152">
        <f t="shared" si="0"/>
        <v>1938</v>
      </c>
      <c r="C52" s="60">
        <v>3.352</v>
      </c>
      <c r="D52" t="s">
        <v>88</v>
      </c>
      <c r="E52" t="s">
        <v>89</v>
      </c>
    </row>
    <row r="53" spans="1:5" ht="12.75">
      <c r="A53">
        <v>87</v>
      </c>
      <c r="B53" s="152">
        <f t="shared" si="0"/>
        <v>1937</v>
      </c>
      <c r="C53" s="60">
        <v>3.58</v>
      </c>
      <c r="D53" t="s">
        <v>88</v>
      </c>
      <c r="E53" t="s">
        <v>89</v>
      </c>
    </row>
    <row r="54" spans="1:5" ht="12.75">
      <c r="A54">
        <v>88</v>
      </c>
      <c r="B54" s="152">
        <f t="shared" si="0"/>
        <v>1936</v>
      </c>
      <c r="C54" s="60">
        <v>3.843</v>
      </c>
      <c r="D54" t="s">
        <v>88</v>
      </c>
      <c r="E54" t="s">
        <v>89</v>
      </c>
    </row>
    <row r="55" spans="1:5" ht="12.75">
      <c r="A55">
        <v>89</v>
      </c>
      <c r="B55" s="152">
        <f t="shared" si="0"/>
        <v>1935</v>
      </c>
      <c r="C55" s="60">
        <v>4.145</v>
      </c>
      <c r="D55" t="s">
        <v>88</v>
      </c>
      <c r="E55" t="s">
        <v>89</v>
      </c>
    </row>
    <row r="56" spans="1:5" ht="12.75">
      <c r="A56">
        <v>90</v>
      </c>
      <c r="B56" s="152">
        <f t="shared" si="0"/>
        <v>1934</v>
      </c>
      <c r="C56" s="60">
        <v>4.493</v>
      </c>
      <c r="D56" t="s">
        <v>90</v>
      </c>
      <c r="E56" t="s">
        <v>91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B2" activeCellId="1" sqref="A27:AA29 B2"/>
    </sheetView>
  </sheetViews>
  <sheetFormatPr defaultColWidth="9.140625" defaultRowHeight="12.75"/>
  <sheetData>
    <row r="1" ht="12.75">
      <c r="A1" s="61" t="s">
        <v>92</v>
      </c>
    </row>
    <row r="2" ht="12.75">
      <c r="A2" s="1">
        <v>35</v>
      </c>
    </row>
    <row r="3" ht="12.75">
      <c r="A3" s="1">
        <v>40</v>
      </c>
    </row>
    <row r="4" ht="12.75">
      <c r="A4" s="1">
        <v>45</v>
      </c>
    </row>
    <row r="5" ht="12.75">
      <c r="A5" s="1">
        <v>49</v>
      </c>
    </row>
    <row r="6" ht="12.75">
      <c r="A6" s="1">
        <v>-55</v>
      </c>
    </row>
    <row r="7" ht="12.75">
      <c r="A7" s="1">
        <v>-59</v>
      </c>
    </row>
    <row r="8" ht="12.75">
      <c r="A8" s="1">
        <v>64</v>
      </c>
    </row>
    <row r="9" ht="12.75">
      <c r="A9" s="43">
        <v>71</v>
      </c>
    </row>
    <row r="10" ht="12.75">
      <c r="A10" s="43">
        <v>76</v>
      </c>
    </row>
    <row r="11" ht="12.75">
      <c r="A11" s="43">
        <v>81</v>
      </c>
    </row>
    <row r="12" ht="12.75">
      <c r="A12" s="43">
        <v>87</v>
      </c>
    </row>
    <row r="13" ht="12.75">
      <c r="A13" s="34" t="s">
        <v>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</dc:creator>
  <cp:keywords/>
  <dc:description/>
  <cp:lastModifiedBy>Anton Jegorov</cp:lastModifiedBy>
  <dcterms:created xsi:type="dcterms:W3CDTF">2023-01-30T10:19:03Z</dcterms:created>
  <dcterms:modified xsi:type="dcterms:W3CDTF">2024-01-27T16:01:10Z</dcterms:modified>
  <cp:category/>
  <cp:version/>
  <cp:contentType/>
  <cp:contentStatus/>
</cp:coreProperties>
</file>