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evge\Downloads\"/>
    </mc:Choice>
  </mc:AlternateContent>
  <xr:revisionPtr revIDLastSave="0" documentId="8_{47BE9F5C-D074-40C1-8A3A-5AC889F35F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plūsma" sheetId="1" r:id="rId1"/>
    <sheet name="2plūsma" sheetId="2" r:id="rId2"/>
    <sheet name="3plūsma" sheetId="3" r:id="rId3"/>
    <sheet name="Sheet2" sheetId="7" r:id="rId4"/>
    <sheet name="Sheet1" sheetId="4" r:id="rId5"/>
    <sheet name="nav" sheetId="5" r:id="rId6"/>
    <sheet name="2.d.13.00" sheetId="6" r:id="rId7"/>
  </sheets>
  <calcPr calcId="191029"/>
</workbook>
</file>

<file path=xl/calcChain.xml><?xml version="1.0" encoding="utf-8"?>
<calcChain xmlns="http://schemas.openxmlformats.org/spreadsheetml/2006/main">
  <c r="C7" i="7" l="1"/>
  <c r="B7" i="7"/>
  <c r="H26" i="3"/>
  <c r="P30" i="1"/>
  <c r="P31" i="1"/>
  <c r="P32" i="1"/>
  <c r="P33" i="1"/>
  <c r="P34" i="1"/>
  <c r="P35" i="1"/>
  <c r="P36" i="1"/>
  <c r="P37" i="1"/>
  <c r="P38" i="1"/>
  <c r="P29" i="1"/>
  <c r="P25" i="1"/>
  <c r="P26" i="1"/>
  <c r="P27" i="1"/>
  <c r="P24" i="1"/>
  <c r="P18" i="1"/>
  <c r="P19" i="1"/>
  <c r="P20" i="1"/>
  <c r="P21" i="1"/>
  <c r="P22" i="1"/>
  <c r="P17" i="1"/>
  <c r="P10" i="1"/>
  <c r="P11" i="1"/>
  <c r="P12" i="1"/>
  <c r="P13" i="1"/>
  <c r="P14" i="1"/>
  <c r="P15" i="1"/>
  <c r="P9" i="1"/>
  <c r="P10" i="2"/>
  <c r="P11" i="2"/>
  <c r="P13" i="2"/>
  <c r="P15" i="2"/>
  <c r="O25" i="1"/>
  <c r="O28" i="3"/>
  <c r="P28" i="3" s="1"/>
  <c r="O18" i="3"/>
  <c r="P18" i="3" s="1"/>
  <c r="O20" i="3"/>
  <c r="P20" i="3" s="1"/>
  <c r="O55" i="6"/>
  <c r="P55" i="6" s="1"/>
  <c r="P54" i="6"/>
  <c r="O54" i="6"/>
  <c r="P53" i="6"/>
  <c r="O53" i="6"/>
  <c r="O52" i="6"/>
  <c r="P52" i="6" s="1"/>
  <c r="O51" i="6"/>
  <c r="P51" i="6" s="1"/>
  <c r="O50" i="6"/>
  <c r="P50" i="6" s="1"/>
  <c r="O49" i="6"/>
  <c r="P49" i="6" s="1"/>
  <c r="P47" i="6"/>
  <c r="O47" i="6"/>
  <c r="P46" i="6"/>
  <c r="O46" i="6"/>
  <c r="O45" i="6"/>
  <c r="P45" i="6" s="1"/>
  <c r="O44" i="6"/>
  <c r="P44" i="6" s="1"/>
  <c r="O43" i="6"/>
  <c r="P43" i="6" s="1"/>
  <c r="O42" i="6"/>
  <c r="P42" i="6" s="1"/>
  <c r="P40" i="6"/>
  <c r="O40" i="6"/>
  <c r="P39" i="6"/>
  <c r="O39" i="6"/>
  <c r="O38" i="6"/>
  <c r="P38" i="6" s="1"/>
  <c r="O37" i="6"/>
  <c r="P37" i="6" s="1"/>
  <c r="O36" i="6"/>
  <c r="P36" i="6" s="1"/>
  <c r="O35" i="6"/>
  <c r="P35" i="6" s="1"/>
  <c r="P34" i="6"/>
  <c r="O34" i="6"/>
  <c r="P33" i="6"/>
  <c r="O33" i="6"/>
  <c r="O32" i="6"/>
  <c r="P32" i="6" s="1"/>
  <c r="O31" i="6"/>
  <c r="P31" i="6" s="1"/>
  <c r="O30" i="6"/>
  <c r="P30" i="6" s="1"/>
  <c r="O29" i="6"/>
  <c r="P29" i="6" s="1"/>
  <c r="P28" i="6"/>
  <c r="O28" i="6"/>
  <c r="P27" i="6"/>
  <c r="O27" i="6"/>
  <c r="O26" i="6"/>
  <c r="P26" i="6" s="1"/>
  <c r="O25" i="6"/>
  <c r="P25" i="6" s="1"/>
  <c r="O23" i="6"/>
  <c r="P23" i="6" s="1"/>
  <c r="O22" i="6"/>
  <c r="P22" i="6" s="1"/>
  <c r="P20" i="6"/>
  <c r="O20" i="6"/>
  <c r="P19" i="6"/>
  <c r="O19" i="6"/>
  <c r="O18" i="6"/>
  <c r="P18" i="6" s="1"/>
  <c r="O16" i="6"/>
  <c r="P16" i="6" s="1"/>
  <c r="O15" i="6"/>
  <c r="P15" i="6" s="1"/>
  <c r="O14" i="6"/>
  <c r="P14" i="6" s="1"/>
  <c r="P13" i="6"/>
  <c r="O13" i="6"/>
  <c r="P11" i="6"/>
  <c r="O11" i="6"/>
  <c r="O10" i="6"/>
  <c r="P10" i="6" s="1"/>
  <c r="O9" i="6"/>
  <c r="P9" i="6" s="1"/>
  <c r="O8" i="6"/>
  <c r="P8" i="6" s="1"/>
  <c r="O26" i="5"/>
  <c r="P26" i="5" s="1"/>
  <c r="P25" i="5"/>
  <c r="O25" i="5"/>
  <c r="P24" i="5"/>
  <c r="O24" i="5"/>
  <c r="O23" i="5"/>
  <c r="P23" i="5" s="1"/>
  <c r="O22" i="5"/>
  <c r="P22" i="5" s="1"/>
  <c r="O21" i="5"/>
  <c r="P21" i="5" s="1"/>
  <c r="O20" i="5"/>
  <c r="P20" i="5" s="1"/>
  <c r="P19" i="5"/>
  <c r="O19" i="5"/>
  <c r="P18" i="5"/>
  <c r="O18" i="5"/>
  <c r="O16" i="5"/>
  <c r="P16" i="5" s="1"/>
  <c r="O15" i="5"/>
  <c r="P15" i="5" s="1"/>
  <c r="O14" i="5"/>
  <c r="P14" i="5" s="1"/>
  <c r="O13" i="5"/>
  <c r="P13" i="5" s="1"/>
  <c r="P12" i="5"/>
  <c r="O12" i="5"/>
  <c r="P11" i="5"/>
  <c r="O11" i="5"/>
  <c r="O10" i="5"/>
  <c r="P10" i="5" s="1"/>
  <c r="O9" i="5"/>
  <c r="P9" i="5" s="1"/>
  <c r="O42" i="4"/>
  <c r="P42" i="4" s="1"/>
  <c r="O41" i="4"/>
  <c r="P41" i="4" s="1"/>
  <c r="P40" i="4"/>
  <c r="O40" i="4"/>
  <c r="P39" i="4"/>
  <c r="O39" i="4"/>
  <c r="O38" i="4"/>
  <c r="P38" i="4" s="1"/>
  <c r="O37" i="4"/>
  <c r="P37" i="4" s="1"/>
  <c r="O36" i="4"/>
  <c r="P36" i="4" s="1"/>
  <c r="O35" i="4"/>
  <c r="P35" i="4" s="1"/>
  <c r="P34" i="4"/>
  <c r="O34" i="4"/>
  <c r="P33" i="4"/>
  <c r="O33" i="4"/>
  <c r="O32" i="4"/>
  <c r="P32" i="4" s="1"/>
  <c r="O31" i="4"/>
  <c r="P31" i="4" s="1"/>
  <c r="O30" i="4"/>
  <c r="P30" i="4" s="1"/>
  <c r="O29" i="4"/>
  <c r="P29" i="4" s="1"/>
  <c r="P28" i="4"/>
  <c r="O28" i="4"/>
  <c r="P27" i="4"/>
  <c r="O27" i="4"/>
  <c r="O26" i="4"/>
  <c r="P26" i="4" s="1"/>
  <c r="O25" i="4"/>
  <c r="P25" i="4" s="1"/>
  <c r="O24" i="4"/>
  <c r="P24" i="4" s="1"/>
  <c r="O23" i="4"/>
  <c r="P23" i="4" s="1"/>
  <c r="P22" i="4"/>
  <c r="O22" i="4"/>
  <c r="P21" i="4"/>
  <c r="O21" i="4"/>
  <c r="O20" i="4"/>
  <c r="P20" i="4" s="1"/>
  <c r="O19" i="4"/>
  <c r="P19" i="4" s="1"/>
  <c r="O18" i="4"/>
  <c r="P18" i="4" s="1"/>
  <c r="O17" i="4"/>
  <c r="P17" i="4" s="1"/>
  <c r="P16" i="4"/>
  <c r="O16" i="4"/>
  <c r="P15" i="4"/>
  <c r="O15" i="4"/>
  <c r="O14" i="4"/>
  <c r="P14" i="4" s="1"/>
  <c r="O13" i="4"/>
  <c r="P13" i="4" s="1"/>
  <c r="O12" i="4"/>
  <c r="P12" i="4" s="1"/>
  <c r="O11" i="4"/>
  <c r="P11" i="4" s="1"/>
  <c r="P10" i="4"/>
  <c r="O10" i="4"/>
  <c r="P9" i="4"/>
  <c r="O9" i="4"/>
  <c r="O8" i="4"/>
  <c r="P8" i="4" s="1"/>
  <c r="O7" i="4"/>
  <c r="P7" i="4" s="1"/>
  <c r="O6" i="4"/>
  <c r="P6" i="4" s="1"/>
  <c r="O5" i="4"/>
  <c r="P5" i="4" s="1"/>
  <c r="P4" i="4"/>
  <c r="O4" i="4"/>
  <c r="P3" i="4"/>
  <c r="O3" i="4"/>
  <c r="O2" i="4"/>
  <c r="P2" i="4" s="1"/>
  <c r="O1" i="4"/>
  <c r="P1" i="4" s="1"/>
  <c r="O31" i="3"/>
  <c r="P31" i="3" s="1"/>
  <c r="O30" i="3"/>
  <c r="P30" i="3" s="1"/>
  <c r="O29" i="3"/>
  <c r="P29" i="3" s="1"/>
  <c r="O26" i="3"/>
  <c r="P26" i="3" s="1"/>
  <c r="O25" i="3"/>
  <c r="P25" i="3" s="1"/>
  <c r="O23" i="3"/>
  <c r="P23" i="3" s="1"/>
  <c r="O22" i="3"/>
  <c r="P22" i="3" s="1"/>
  <c r="O21" i="3"/>
  <c r="P21" i="3" s="1"/>
  <c r="O17" i="3"/>
  <c r="P17" i="3" s="1"/>
  <c r="O16" i="3"/>
  <c r="P16" i="3" s="1"/>
  <c r="O15" i="3"/>
  <c r="P15" i="3" s="1"/>
  <c r="O12" i="3"/>
  <c r="P12" i="3" s="1"/>
  <c r="O11" i="3"/>
  <c r="P11" i="3" s="1"/>
  <c r="O10" i="3"/>
  <c r="P10" i="3" s="1"/>
  <c r="O9" i="3"/>
  <c r="P9" i="3" s="1"/>
  <c r="O15" i="2"/>
  <c r="O14" i="2"/>
  <c r="P14" i="2" s="1"/>
  <c r="O13" i="2"/>
  <c r="O12" i="2"/>
  <c r="P12" i="2" s="1"/>
  <c r="O11" i="2"/>
  <c r="O10" i="2"/>
  <c r="O9" i="2"/>
  <c r="P9" i="2" s="1"/>
  <c r="O38" i="1"/>
  <c r="O37" i="1"/>
  <c r="O36" i="1"/>
  <c r="O35" i="1"/>
  <c r="O34" i="1"/>
  <c r="O33" i="1"/>
  <c r="O32" i="1"/>
  <c r="O31" i="1"/>
  <c r="O30" i="1"/>
  <c r="O29" i="1"/>
  <c r="O27" i="1"/>
  <c r="O26" i="1"/>
  <c r="O24" i="1"/>
  <c r="O22" i="1"/>
  <c r="O21" i="1"/>
  <c r="O20" i="1"/>
  <c r="O19" i="1"/>
  <c r="O18" i="1"/>
  <c r="O17" i="1"/>
  <c r="O15" i="1"/>
  <c r="O14" i="1"/>
  <c r="O13" i="1"/>
  <c r="O12" i="1"/>
  <c r="O11" i="1"/>
  <c r="O10" i="1"/>
  <c r="O9" i="1"/>
</calcChain>
</file>

<file path=xl/sharedStrings.xml><?xml version="1.0" encoding="utf-8"?>
<sst xmlns="http://schemas.openxmlformats.org/spreadsheetml/2006/main" count="446" uniqueCount="153">
  <si>
    <t>SACENSĪBU PROTOKOLS</t>
  </si>
  <si>
    <t>Nosaukums  -&gt;Starptautisks turnīrs svarcelšanā "Ventspils 2024”</t>
  </si>
  <si>
    <t xml:space="preserve"> -&gt; 16.08.2024. - 18.08.2024. -&gt;Ventspils</t>
  </si>
  <si>
    <t>nr.</t>
  </si>
  <si>
    <t>Vārds, Uzvārds</t>
  </si>
  <si>
    <t>Dz.g.</t>
  </si>
  <si>
    <t>Komanda</t>
  </si>
  <si>
    <t>Dal.sv.</t>
  </si>
  <si>
    <t>RAUŠANA</t>
  </si>
  <si>
    <t>GRŪŠANA</t>
  </si>
  <si>
    <t>Vieta</t>
  </si>
  <si>
    <t>Summa</t>
  </si>
  <si>
    <t>Sinklers</t>
  </si>
  <si>
    <t>1.</t>
  </si>
  <si>
    <t>2.</t>
  </si>
  <si>
    <t>3.</t>
  </si>
  <si>
    <t>Rez.</t>
  </si>
  <si>
    <t>(45kg)</t>
  </si>
  <si>
    <t>Klaipēda</t>
  </si>
  <si>
    <t>Aleksandrs Beināris</t>
  </si>
  <si>
    <t>Ventspils</t>
  </si>
  <si>
    <t>Ralfs Miltovičs</t>
  </si>
  <si>
    <t>Timurs Semjonovs</t>
  </si>
  <si>
    <t>Madars Kiršteins</t>
  </si>
  <si>
    <t>Rodrigo Cīrulis</t>
  </si>
  <si>
    <t>Dobele</t>
  </si>
  <si>
    <t>Roberts Petkuns</t>
  </si>
  <si>
    <t>Daugavpils</t>
  </si>
  <si>
    <t xml:space="preserve">Iļja Šaršuns </t>
  </si>
  <si>
    <t>(55kg)</t>
  </si>
  <si>
    <t>Nikita Silin</t>
  </si>
  <si>
    <t>Tartu</t>
  </si>
  <si>
    <t>Mark Fljaum</t>
  </si>
  <si>
    <t>Domas Dragūnas</t>
  </si>
  <si>
    <t>Mantas Eimantas</t>
  </si>
  <si>
    <t>Roberts Alfrēds Gailis</t>
  </si>
  <si>
    <t>Nikita Konovalovs</t>
  </si>
  <si>
    <t>(61kg)</t>
  </si>
  <si>
    <t>Narvydas Dragūnas</t>
  </si>
  <si>
    <t>Leo Putniņš</t>
  </si>
  <si>
    <t xml:space="preserve"> Ventspils</t>
  </si>
  <si>
    <t>Jaroslavs Daņilovs</t>
  </si>
  <si>
    <t>(67kg)</t>
  </si>
  <si>
    <t>Nikita Merkurjev</t>
  </si>
  <si>
    <t>Uģis Vizulis</t>
  </si>
  <si>
    <t>Saldus</t>
  </si>
  <si>
    <t>Ernests Pūce</t>
  </si>
  <si>
    <t>(Komanda: U15)</t>
  </si>
  <si>
    <t>Dominiks Ozoliņš</t>
  </si>
  <si>
    <t>Daniels Grebežņiks</t>
  </si>
  <si>
    <t>Radmirs Honts</t>
  </si>
  <si>
    <t>Ogre</t>
  </si>
  <si>
    <t>Patriks Mesters</t>
  </si>
  <si>
    <t>Kristaps Balodis</t>
  </si>
  <si>
    <t>Daniils Severīns</t>
  </si>
  <si>
    <t>Aleksejs Kiselovs</t>
  </si>
  <si>
    <t>SACENSĪBU TIESNEŠI</t>
  </si>
  <si>
    <t>Pienākumi</t>
  </si>
  <si>
    <t>Pilsēta</t>
  </si>
  <si>
    <t>Kategorija</t>
  </si>
  <si>
    <t>Galvenais tiesnesis:</t>
  </si>
  <si>
    <t>Eduards Andruškēvičs</t>
  </si>
  <si>
    <t>Sekretārs:</t>
  </si>
  <si>
    <t>Klaids Šakalis</t>
  </si>
  <si>
    <t>Tiesnesis Nr.1</t>
  </si>
  <si>
    <t>Eliass Kevrelis</t>
  </si>
  <si>
    <t>Tiesnesis Nr.2</t>
  </si>
  <si>
    <t>Tiesnesis Nr.3</t>
  </si>
  <si>
    <t>Meitenes</t>
  </si>
  <si>
    <t>Ghadah Altassan</t>
  </si>
  <si>
    <t>KSA</t>
  </si>
  <si>
    <t>Alanoud Alshehri</t>
  </si>
  <si>
    <t>Samanta Švarce</t>
  </si>
  <si>
    <t>(Komanda: U17 meitenes)</t>
  </si>
  <si>
    <t>Sofija Romankeviča</t>
  </si>
  <si>
    <t>Milana Beināre</t>
  </si>
  <si>
    <t>(Komanda: U15 meitenes)</t>
  </si>
  <si>
    <t>Vitalīna Kušnere</t>
  </si>
  <si>
    <t>Elena Kriviņa</t>
  </si>
  <si>
    <t>(73kg)</t>
  </si>
  <si>
    <t>Matas Virkovas</t>
  </si>
  <si>
    <t>Kevins Mežinskis</t>
  </si>
  <si>
    <t>Luka van der Grāfs</t>
  </si>
  <si>
    <t>Armands Šķele</t>
  </si>
  <si>
    <t>Maksims Kuharevics</t>
  </si>
  <si>
    <t>(81kg)</t>
  </si>
  <si>
    <t>Madis Urbāns</t>
  </si>
  <si>
    <t>Matvejs Rebekins</t>
  </si>
  <si>
    <t>Ņikita Daskevics</t>
  </si>
  <si>
    <t>(89kg)</t>
  </si>
  <si>
    <t>Jānis Vizulis</t>
  </si>
  <si>
    <t>Adrians Hadže</t>
  </si>
  <si>
    <t>Artūrs Vasiļonoks</t>
  </si>
  <si>
    <t>(Komanda: Pieaugušais)</t>
  </si>
  <si>
    <t>Nazars Usovs</t>
  </si>
  <si>
    <t>(96kg)</t>
  </si>
  <si>
    <t>Armands Mežinskis</t>
  </si>
  <si>
    <t>Kirils Oļenovs</t>
  </si>
  <si>
    <t>(+96kg)</t>
  </si>
  <si>
    <t>Toms Vizulis</t>
  </si>
  <si>
    <t>Artūrs Sidarovs</t>
  </si>
  <si>
    <t>Ēriks Daņilevičs</t>
  </si>
  <si>
    <t>I</t>
  </si>
  <si>
    <t>Ņikita Konovalovs</t>
  </si>
  <si>
    <t>II</t>
  </si>
  <si>
    <t>Daniils Sinokvašins</t>
  </si>
  <si>
    <t>III</t>
  </si>
  <si>
    <t>Maksims Kuharevičs</t>
  </si>
  <si>
    <t>Ēriks Daņiļevičs</t>
  </si>
  <si>
    <t>Iļja Sokolovs</t>
  </si>
  <si>
    <t>x</t>
  </si>
  <si>
    <t>Maksims Vasiļonoks</t>
  </si>
  <si>
    <t>Markus Avens Entonijs</t>
  </si>
  <si>
    <t>Nojus Šatkauskas</t>
  </si>
  <si>
    <t>Vilius Razma</t>
  </si>
  <si>
    <t xml:space="preserve">Matas Virkovas </t>
  </si>
  <si>
    <t>Domantas Ausiejus</t>
  </si>
  <si>
    <t>Armands Šķēle</t>
  </si>
  <si>
    <t>Dāvids Hadimuļļins</t>
  </si>
  <si>
    <t>Ratmirs Honts</t>
  </si>
  <si>
    <t>Artūrs Čerņavskis</t>
  </si>
  <si>
    <t>Gustavs Lazda</t>
  </si>
  <si>
    <t>Roberts Degvilass</t>
  </si>
  <si>
    <t>Olivers Bindris</t>
  </si>
  <si>
    <t>Daniels Grebežniks</t>
  </si>
  <si>
    <t>Roberts Silajānis</t>
  </si>
  <si>
    <t>Luka Van Der Grāfs</t>
  </si>
  <si>
    <t>Artūrs Plēsnieks</t>
  </si>
  <si>
    <t>Nosaukums  -&gt;Starptautisks turnīrs svarcelšanā "Ventspils 2023"</t>
  </si>
  <si>
    <t xml:space="preserve"> -&gt; 22.09.2023. - 24.09.2023. -&gt;Ventspils</t>
  </si>
  <si>
    <t>Jevgēņijs Skrastiņš</t>
  </si>
  <si>
    <t>Rīga</t>
  </si>
  <si>
    <t>Jānis Eisaks</t>
  </si>
  <si>
    <t>Tukums</t>
  </si>
  <si>
    <t>Ritvars Suharevs</t>
  </si>
  <si>
    <t>Eduards Trusēvičs</t>
  </si>
  <si>
    <t>Nosaukums  -&gt;Starptautisks turnīrs svarcelšanā “Ventspils 2022”</t>
  </si>
  <si>
    <t xml:space="preserve"> -&gt; 19.08.2022. - 21.08.2022. -&gt;Ventspils</t>
  </si>
  <si>
    <t>(49kg)</t>
  </si>
  <si>
    <t>Daniels Būde</t>
  </si>
  <si>
    <t>Balvi</t>
  </si>
  <si>
    <t>Leonīds Čupriks</t>
  </si>
  <si>
    <t>Valts Kalejs</t>
  </si>
  <si>
    <t>Justinas Šlakaitis</t>
  </si>
  <si>
    <t>1</t>
  </si>
  <si>
    <t>(Komanda: U20)</t>
  </si>
  <si>
    <t>u20</t>
  </si>
  <si>
    <t>Klaipeda</t>
  </si>
  <si>
    <t>piaugusais</t>
  </si>
  <si>
    <t>U20</t>
  </si>
  <si>
    <t>U15</t>
  </si>
  <si>
    <t>U15 M</t>
  </si>
  <si>
    <t>U17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</si>
</sst>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color indexed="8"/>
      <name val="Arial"/>
    </font>
    <font>
      <sz val="10"/>
      <color indexed="8"/>
      <name val="Times New Roman"/>
    </font>
    <font>
      <b/>
      <sz val="10"/>
      <color indexed="8"/>
      <name val="Verdana"/>
    </font>
    <font>
      <u/>
      <sz val="10"/>
      <color indexed="8"/>
      <name val="Verdana"/>
    </font>
    <font>
      <u/>
      <sz val="10"/>
      <color indexed="8"/>
      <name val="Times New Roman"/>
    </font>
    <font>
      <b/>
      <u/>
      <sz val="10"/>
      <color indexed="8"/>
      <name val="Times New Roman"/>
    </font>
    <font>
      <sz val="10"/>
      <color indexed="8"/>
      <name val="Verdana"/>
    </font>
    <font>
      <b/>
      <sz val="7"/>
      <color indexed="8"/>
      <name val="Verdana"/>
    </font>
    <font>
      <b/>
      <sz val="8"/>
      <color indexed="8"/>
      <name val="Verdana"/>
    </font>
    <font>
      <sz val="8"/>
      <color indexed="8"/>
      <name val="Verdana"/>
    </font>
    <font>
      <sz val="8"/>
      <color indexed="8"/>
      <name val="Arial"/>
    </font>
    <font>
      <b/>
      <sz val="10"/>
      <color indexed="8"/>
      <name val="Times New Roman"/>
    </font>
    <font>
      <sz val="8"/>
      <color theme="1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8"/>
      <name val="Verdana"/>
      <family val="2"/>
      <charset val="204"/>
    </font>
    <font>
      <sz val="10"/>
      <color indexed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4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49" fontId="2" fillId="3" borderId="8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0" fillId="2" borderId="19" xfId="0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0" fontId="0" fillId="2" borderId="9" xfId="0" applyFont="1" applyFill="1" applyBorder="1" applyAlignment="1"/>
    <xf numFmtId="0" fontId="0" fillId="2" borderId="13" xfId="0" applyFont="1" applyFill="1" applyBorder="1" applyAlignment="1"/>
    <xf numFmtId="0" fontId="0" fillId="2" borderId="11" xfId="0" applyFont="1" applyFill="1" applyBorder="1" applyAlignment="1"/>
    <xf numFmtId="0" fontId="0" fillId="2" borderId="20" xfId="0" applyFont="1" applyFill="1" applyBorder="1" applyAlignment="1"/>
    <xf numFmtId="0" fontId="0" fillId="2" borderId="5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0" xfId="0" applyNumberFormat="1" applyFont="1" applyAlignment="1"/>
    <xf numFmtId="1" fontId="8" fillId="4" borderId="8" xfId="0" applyNumberFormat="1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49" fontId="9" fillId="2" borderId="8" xfId="0" applyNumberFormat="1" applyFont="1" applyFill="1" applyBorder="1" applyAlignment="1">
      <alignment horizontal="left"/>
    </xf>
    <xf numFmtId="49" fontId="9" fillId="2" borderId="8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1" fontId="8" fillId="2" borderId="8" xfId="0" applyNumberFormat="1" applyFont="1" applyFill="1" applyBorder="1" applyAlignment="1">
      <alignment horizontal="center"/>
    </xf>
    <xf numFmtId="1" fontId="9" fillId="2" borderId="8" xfId="0" applyNumberFormat="1" applyFont="1" applyFill="1" applyBorder="1" applyAlignment="1">
      <alignment horizontal="center"/>
    </xf>
    <xf numFmtId="0" fontId="9" fillId="2" borderId="8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 vertical="top"/>
    </xf>
    <xf numFmtId="0" fontId="6" fillId="2" borderId="23" xfId="0" applyFont="1" applyFill="1" applyBorder="1" applyAlignment="1">
      <alignment horizontal="left" vertical="top"/>
    </xf>
    <xf numFmtId="0" fontId="6" fillId="2" borderId="27" xfId="0" applyFont="1" applyFill="1" applyBorder="1" applyAlignment="1">
      <alignment horizontal="left" vertical="top"/>
    </xf>
    <xf numFmtId="0" fontId="6" fillId="2" borderId="28" xfId="0" applyFont="1" applyFill="1" applyBorder="1" applyAlignment="1">
      <alignment horizontal="left" vertical="top"/>
    </xf>
    <xf numFmtId="0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1" fillId="2" borderId="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0" fillId="2" borderId="31" xfId="0" applyFont="1" applyFill="1" applyBorder="1" applyAlignment="1"/>
    <xf numFmtId="49" fontId="8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left" vertical="center"/>
    </xf>
    <xf numFmtId="49" fontId="2" fillId="2" borderId="13" xfId="0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10" fillId="2" borderId="8" xfId="0" applyNumberFormat="1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/>
    </xf>
    <xf numFmtId="49" fontId="9" fillId="2" borderId="8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top"/>
    </xf>
    <xf numFmtId="49" fontId="10" fillId="2" borderId="21" xfId="0" applyNumberFormat="1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vertical="center"/>
    </xf>
    <xf numFmtId="49" fontId="9" fillId="2" borderId="8" xfId="0" applyNumberFormat="1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left" vertical="top"/>
    </xf>
    <xf numFmtId="0" fontId="6" fillId="2" borderId="27" xfId="0" applyFont="1" applyFill="1" applyBorder="1" applyAlignment="1">
      <alignment horizontal="left" vertical="top"/>
    </xf>
    <xf numFmtId="49" fontId="10" fillId="2" borderId="8" xfId="0" applyNumberFormat="1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12" fillId="6" borderId="8" xfId="0" applyNumberFormat="1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/>
    </xf>
    <xf numFmtId="49" fontId="14" fillId="2" borderId="8" xfId="0" applyNumberFormat="1" applyFont="1" applyFill="1" applyBorder="1" applyAlignment="1">
      <alignment horizontal="left" vertical="center"/>
    </xf>
    <xf numFmtId="49" fontId="14" fillId="2" borderId="8" xfId="0" applyNumberFormat="1" applyFont="1" applyFill="1" applyBorder="1" applyAlignment="1">
      <alignment horizontal="center" vertical="center"/>
    </xf>
    <xf numFmtId="1" fontId="15" fillId="7" borderId="8" xfId="0" applyNumberFormat="1" applyFont="1" applyFill="1" applyBorder="1" applyAlignment="1">
      <alignment horizontal="center" vertical="center"/>
    </xf>
    <xf numFmtId="1" fontId="8" fillId="8" borderId="8" xfId="0" applyNumberFormat="1" applyFont="1" applyFill="1" applyBorder="1" applyAlignment="1">
      <alignment horizontal="center" vertical="center"/>
    </xf>
    <xf numFmtId="1" fontId="8" fillId="9" borderId="8" xfId="0" applyNumberFormat="1" applyFont="1" applyFill="1" applyBorder="1" applyAlignment="1">
      <alignment horizontal="center" vertical="center"/>
    </xf>
    <xf numFmtId="2" fontId="14" fillId="2" borderId="8" xfId="0" applyNumberFormat="1" applyFont="1" applyFill="1" applyBorder="1" applyAlignment="1">
      <alignment horizontal="center" vertical="center"/>
    </xf>
    <xf numFmtId="1" fontId="8" fillId="10" borderId="8" xfId="0" applyNumberFormat="1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16" fillId="0" borderId="0" xfId="0" applyFont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70AD47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showGridLines="0" tabSelected="1" topLeftCell="B8" zoomScale="85" zoomScaleNormal="85" workbookViewId="0">
      <selection activeCell="P31" sqref="P31"/>
    </sheetView>
  </sheetViews>
  <sheetFormatPr defaultColWidth="9.21875" defaultRowHeight="13.2" customHeight="1" x14ac:dyDescent="0.25"/>
  <cols>
    <col min="1" max="1" width="3.44140625" style="1" customWidth="1"/>
    <col min="2" max="2" width="22" style="1" customWidth="1"/>
    <col min="3" max="3" width="8.33203125" style="1" customWidth="1"/>
    <col min="4" max="4" width="11.33203125" style="1" customWidth="1"/>
    <col min="5" max="15" width="6.6640625" style="1" customWidth="1"/>
    <col min="16" max="16" width="9.44140625" style="1" customWidth="1"/>
    <col min="17" max="17" width="12.44140625" style="1" customWidth="1"/>
    <col min="18" max="18" width="9.21875" style="1" customWidth="1"/>
    <col min="19" max="16384" width="9.21875" style="1"/>
  </cols>
  <sheetData>
    <row r="1" spans="1:17" ht="13.65" customHeight="1" x14ac:dyDescent="0.25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</row>
    <row r="2" spans="1:17" ht="15" customHeight="1" x14ac:dyDescent="0.25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5"/>
    </row>
    <row r="3" spans="1:17" ht="15" customHeight="1" x14ac:dyDescent="0.25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5"/>
    </row>
    <row r="4" spans="1:17" ht="15" customHeight="1" x14ac:dyDescent="0.25">
      <c r="A4" s="86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5"/>
    </row>
    <row r="5" spans="1:17" ht="13.65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7"/>
      <c r="P5" s="6"/>
      <c r="Q5" s="5"/>
    </row>
    <row r="6" spans="1:17" ht="12.75" customHeight="1" x14ac:dyDescent="0.25">
      <c r="A6" s="90" t="s">
        <v>3</v>
      </c>
      <c r="B6" s="92" t="s">
        <v>4</v>
      </c>
      <c r="C6" s="90" t="s">
        <v>5</v>
      </c>
      <c r="D6" s="90" t="s">
        <v>6</v>
      </c>
      <c r="E6" s="79" t="s">
        <v>7</v>
      </c>
      <c r="F6" s="73" t="s">
        <v>8</v>
      </c>
      <c r="G6" s="74"/>
      <c r="H6" s="74"/>
      <c r="I6" s="74"/>
      <c r="J6" s="73" t="s">
        <v>9</v>
      </c>
      <c r="K6" s="74"/>
      <c r="L6" s="74"/>
      <c r="M6" s="74"/>
      <c r="N6" s="75" t="s">
        <v>10</v>
      </c>
      <c r="O6" s="77" t="s">
        <v>11</v>
      </c>
      <c r="P6" s="79" t="s">
        <v>12</v>
      </c>
      <c r="Q6" s="9"/>
    </row>
    <row r="7" spans="1:17" ht="15" customHeight="1" x14ac:dyDescent="0.25">
      <c r="A7" s="91"/>
      <c r="B7" s="74"/>
      <c r="C7" s="91"/>
      <c r="D7" s="91"/>
      <c r="E7" s="80"/>
      <c r="F7" s="8" t="s">
        <v>13</v>
      </c>
      <c r="G7" s="8" t="s">
        <v>14</v>
      </c>
      <c r="H7" s="8" t="s">
        <v>15</v>
      </c>
      <c r="I7" s="10" t="s">
        <v>16</v>
      </c>
      <c r="J7" s="8" t="s">
        <v>13</v>
      </c>
      <c r="K7" s="8" t="s">
        <v>14</v>
      </c>
      <c r="L7" s="8" t="s">
        <v>15</v>
      </c>
      <c r="M7" s="10" t="s">
        <v>16</v>
      </c>
      <c r="N7" s="76"/>
      <c r="O7" s="78"/>
      <c r="P7" s="80"/>
      <c r="Q7" s="9"/>
    </row>
    <row r="8" spans="1:17" ht="13.65" customHeight="1" x14ac:dyDescent="0.25">
      <c r="A8" s="81" t="s">
        <v>17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3"/>
      <c r="Q8" s="9"/>
    </row>
    <row r="9" spans="1:17" ht="13.65" customHeight="1" x14ac:dyDescent="0.25">
      <c r="A9" s="11">
        <v>1</v>
      </c>
      <c r="B9" s="12" t="s">
        <v>19</v>
      </c>
      <c r="C9" s="11">
        <v>2012</v>
      </c>
      <c r="D9" s="13" t="s">
        <v>20</v>
      </c>
      <c r="E9" s="14">
        <v>35</v>
      </c>
      <c r="F9" s="131">
        <v>21</v>
      </c>
      <c r="G9" s="131">
        <v>23</v>
      </c>
      <c r="H9" s="131">
        <v>25</v>
      </c>
      <c r="I9" s="16">
        <v>25</v>
      </c>
      <c r="J9" s="131">
        <v>25</v>
      </c>
      <c r="K9" s="131">
        <v>27</v>
      </c>
      <c r="L9" s="131">
        <v>29</v>
      </c>
      <c r="M9" s="16">
        <v>29</v>
      </c>
      <c r="N9" s="17">
        <v>3</v>
      </c>
      <c r="O9" s="18">
        <f t="shared" ref="O9:O15" si="0">I9+M9</f>
        <v>54</v>
      </c>
      <c r="P9" s="14">
        <f>IF(O9=0,0,10^(0.722762521*LOG10(E9/175.508)^2)*O9)</f>
        <v>122.11781414849546</v>
      </c>
      <c r="Q9" s="9"/>
    </row>
    <row r="10" spans="1:17" ht="13.65" customHeight="1" x14ac:dyDescent="0.25">
      <c r="A10" s="11">
        <v>2</v>
      </c>
      <c r="B10" s="12" t="s">
        <v>21</v>
      </c>
      <c r="C10" s="11">
        <v>2014</v>
      </c>
      <c r="D10" s="13" t="s">
        <v>20</v>
      </c>
      <c r="E10" s="14">
        <v>40</v>
      </c>
      <c r="F10" s="131">
        <v>24</v>
      </c>
      <c r="G10" s="131">
        <v>26</v>
      </c>
      <c r="H10" s="132">
        <v>28</v>
      </c>
      <c r="I10" s="16">
        <v>26</v>
      </c>
      <c r="J10" s="131">
        <v>28</v>
      </c>
      <c r="K10" s="131">
        <v>31</v>
      </c>
      <c r="L10" s="132">
        <v>33</v>
      </c>
      <c r="M10" s="16">
        <v>31</v>
      </c>
      <c r="N10" s="17">
        <v>2</v>
      </c>
      <c r="O10" s="18">
        <f t="shared" si="0"/>
        <v>57</v>
      </c>
      <c r="P10" s="14">
        <f t="shared" ref="P10:P15" si="1">IF(O10=0,0,10^(0.722762521*LOG10(E10/175.508)^2)*O10)</f>
        <v>113.23781000719067</v>
      </c>
      <c r="Q10" s="9"/>
    </row>
    <row r="11" spans="1:17" ht="13.65" customHeight="1" x14ac:dyDescent="0.25">
      <c r="A11" s="11">
        <v>3</v>
      </c>
      <c r="B11" s="12" t="s">
        <v>22</v>
      </c>
      <c r="C11" s="11">
        <v>2013</v>
      </c>
      <c r="D11" s="13" t="s">
        <v>20</v>
      </c>
      <c r="E11" s="14">
        <v>41.7</v>
      </c>
      <c r="F11" s="131">
        <v>21</v>
      </c>
      <c r="G11" s="132">
        <v>23</v>
      </c>
      <c r="H11" s="132">
        <v>23</v>
      </c>
      <c r="I11" s="16">
        <v>21</v>
      </c>
      <c r="J11" s="131">
        <v>22</v>
      </c>
      <c r="K11" s="131">
        <v>25</v>
      </c>
      <c r="L11" s="131">
        <v>27</v>
      </c>
      <c r="M11" s="16">
        <v>27</v>
      </c>
      <c r="N11" s="17">
        <v>5</v>
      </c>
      <c r="O11" s="18">
        <f t="shared" si="0"/>
        <v>48</v>
      </c>
      <c r="P11" s="14">
        <f t="shared" si="1"/>
        <v>91.793670155573182</v>
      </c>
      <c r="Q11" s="9"/>
    </row>
    <row r="12" spans="1:17" ht="13.65" customHeight="1" x14ac:dyDescent="0.25">
      <c r="A12" s="11">
        <v>4</v>
      </c>
      <c r="B12" s="12" t="s">
        <v>23</v>
      </c>
      <c r="C12" s="11">
        <v>2013</v>
      </c>
      <c r="D12" s="13" t="s">
        <v>20</v>
      </c>
      <c r="E12" s="14">
        <v>42.3</v>
      </c>
      <c r="F12" s="130">
        <v>8</v>
      </c>
      <c r="G12" s="131">
        <v>10</v>
      </c>
      <c r="H12" s="131">
        <v>12</v>
      </c>
      <c r="I12" s="16">
        <v>12</v>
      </c>
      <c r="J12" s="131">
        <v>10</v>
      </c>
      <c r="K12" s="131">
        <v>13</v>
      </c>
      <c r="L12" s="132">
        <v>15</v>
      </c>
      <c r="M12" s="16">
        <v>13</v>
      </c>
      <c r="N12" s="17">
        <v>7</v>
      </c>
      <c r="O12" s="18">
        <f t="shared" si="0"/>
        <v>25</v>
      </c>
      <c r="P12" s="14">
        <f t="shared" si="1"/>
        <v>47.199950982075045</v>
      </c>
      <c r="Q12" s="9"/>
    </row>
    <row r="13" spans="1:17" ht="13.65" customHeight="1" x14ac:dyDescent="0.25">
      <c r="A13" s="11">
        <v>5</v>
      </c>
      <c r="B13" s="12" t="s">
        <v>24</v>
      </c>
      <c r="C13" s="11">
        <v>2014</v>
      </c>
      <c r="D13" s="13" t="s">
        <v>25</v>
      </c>
      <c r="E13" s="14">
        <v>29.3</v>
      </c>
      <c r="F13" s="131">
        <v>17</v>
      </c>
      <c r="G13" s="131">
        <v>19</v>
      </c>
      <c r="H13" s="131">
        <v>21</v>
      </c>
      <c r="I13" s="16">
        <v>21</v>
      </c>
      <c r="J13" s="131">
        <v>21</v>
      </c>
      <c r="K13" s="131">
        <v>23</v>
      </c>
      <c r="L13" s="131">
        <v>26</v>
      </c>
      <c r="M13" s="16">
        <v>26</v>
      </c>
      <c r="N13" s="17">
        <v>6</v>
      </c>
      <c r="O13" s="18">
        <f t="shared" si="0"/>
        <v>47</v>
      </c>
      <c r="P13" s="14">
        <f t="shared" si="1"/>
        <v>128.50879752223614</v>
      </c>
      <c r="Q13" s="9"/>
    </row>
    <row r="14" spans="1:17" ht="13.65" customHeight="1" x14ac:dyDescent="0.25">
      <c r="A14" s="11">
        <v>6</v>
      </c>
      <c r="B14" s="12" t="s">
        <v>26</v>
      </c>
      <c r="C14" s="11">
        <v>2013</v>
      </c>
      <c r="D14" s="13" t="s">
        <v>27</v>
      </c>
      <c r="E14" s="14">
        <v>43.5</v>
      </c>
      <c r="F14" s="131">
        <v>28</v>
      </c>
      <c r="G14" s="131">
        <v>30</v>
      </c>
      <c r="H14" s="132">
        <v>32</v>
      </c>
      <c r="I14" s="16">
        <v>30</v>
      </c>
      <c r="J14" s="131">
        <v>38</v>
      </c>
      <c r="K14" s="131">
        <v>40</v>
      </c>
      <c r="L14" s="132">
        <v>42</v>
      </c>
      <c r="M14" s="16">
        <v>40</v>
      </c>
      <c r="N14" s="17">
        <v>1</v>
      </c>
      <c r="O14" s="18">
        <f t="shared" si="0"/>
        <v>70</v>
      </c>
      <c r="P14" s="14">
        <f t="shared" si="1"/>
        <v>128.93000413948448</v>
      </c>
      <c r="Q14" s="9"/>
    </row>
    <row r="15" spans="1:17" ht="13.65" customHeight="1" x14ac:dyDescent="0.25">
      <c r="A15" s="11">
        <v>7</v>
      </c>
      <c r="B15" s="12" t="s">
        <v>28</v>
      </c>
      <c r="C15" s="11">
        <v>2015</v>
      </c>
      <c r="D15" s="13" t="s">
        <v>27</v>
      </c>
      <c r="E15" s="14">
        <v>28.4</v>
      </c>
      <c r="F15" s="131">
        <v>20</v>
      </c>
      <c r="G15" s="131">
        <v>22</v>
      </c>
      <c r="H15" s="132">
        <v>24</v>
      </c>
      <c r="I15" s="16">
        <v>22</v>
      </c>
      <c r="J15" s="131">
        <v>27</v>
      </c>
      <c r="K15" s="132">
        <v>30</v>
      </c>
      <c r="L15" s="132">
        <v>30</v>
      </c>
      <c r="M15" s="16">
        <v>27</v>
      </c>
      <c r="N15" s="17">
        <v>4</v>
      </c>
      <c r="O15" s="18">
        <f t="shared" si="0"/>
        <v>49</v>
      </c>
      <c r="P15" s="14">
        <f t="shared" si="1"/>
        <v>138.80028639161918</v>
      </c>
      <c r="Q15" s="9"/>
    </row>
    <row r="16" spans="1:17" ht="13.65" customHeight="1" x14ac:dyDescent="0.25">
      <c r="A16" s="81" t="s">
        <v>29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3"/>
      <c r="Q16" s="9"/>
    </row>
    <row r="17" spans="1:17" ht="13.65" customHeight="1" x14ac:dyDescent="0.25">
      <c r="A17" s="11">
        <v>1</v>
      </c>
      <c r="B17" s="12" t="s">
        <v>30</v>
      </c>
      <c r="C17" s="11">
        <v>2010</v>
      </c>
      <c r="D17" s="13" t="s">
        <v>31</v>
      </c>
      <c r="E17" s="14">
        <v>50.2</v>
      </c>
      <c r="F17" s="131">
        <v>50</v>
      </c>
      <c r="G17" s="132">
        <v>53</v>
      </c>
      <c r="H17" s="132">
        <v>53</v>
      </c>
      <c r="I17" s="16">
        <v>50</v>
      </c>
      <c r="J17" s="131">
        <v>63</v>
      </c>
      <c r="K17" s="131">
        <v>66</v>
      </c>
      <c r="L17" s="131">
        <v>68</v>
      </c>
      <c r="M17" s="16">
        <v>68</v>
      </c>
      <c r="N17" s="17">
        <v>2</v>
      </c>
      <c r="O17" s="18">
        <f t="shared" ref="O17:O22" si="2">I17+M17</f>
        <v>118</v>
      </c>
      <c r="P17" s="14">
        <f>IF(O17=0,0,10^(0.722762521*LOG10(E17/175.508)^2)*O17)</f>
        <v>192.95395415198172</v>
      </c>
      <c r="Q17" s="9"/>
    </row>
    <row r="18" spans="1:17" ht="13.65" customHeight="1" x14ac:dyDescent="0.25">
      <c r="A18" s="11">
        <v>2</v>
      </c>
      <c r="B18" s="12" t="s">
        <v>32</v>
      </c>
      <c r="C18" s="11">
        <v>2008</v>
      </c>
      <c r="D18" s="13" t="s">
        <v>31</v>
      </c>
      <c r="E18" s="14">
        <v>53.8</v>
      </c>
      <c r="F18" s="131">
        <v>68</v>
      </c>
      <c r="G18" s="131">
        <v>71</v>
      </c>
      <c r="H18" s="131">
        <v>74</v>
      </c>
      <c r="I18" s="16">
        <v>74</v>
      </c>
      <c r="J18" s="131">
        <v>80</v>
      </c>
      <c r="K18" s="131">
        <v>84</v>
      </c>
      <c r="L18" s="131">
        <v>87</v>
      </c>
      <c r="M18" s="16">
        <v>87</v>
      </c>
      <c r="N18" s="17">
        <v>1</v>
      </c>
      <c r="O18" s="18">
        <f t="shared" si="2"/>
        <v>161</v>
      </c>
      <c r="P18" s="14">
        <f t="shared" ref="P18:P22" si="3">IF(O18=0,0,10^(0.722762521*LOG10(E18/175.508)^2)*O18)</f>
        <v>249.6987636767312</v>
      </c>
      <c r="Q18" s="9"/>
    </row>
    <row r="19" spans="1:17" ht="13.65" customHeight="1" x14ac:dyDescent="0.25">
      <c r="A19" s="11">
        <v>3</v>
      </c>
      <c r="B19" s="12" t="s">
        <v>33</v>
      </c>
      <c r="C19" s="11">
        <v>2010</v>
      </c>
      <c r="D19" s="13" t="s">
        <v>18</v>
      </c>
      <c r="E19" s="14">
        <v>53.2</v>
      </c>
      <c r="F19" s="131">
        <v>35</v>
      </c>
      <c r="G19" s="131">
        <v>37</v>
      </c>
      <c r="H19" s="131">
        <v>39</v>
      </c>
      <c r="I19" s="16">
        <v>39</v>
      </c>
      <c r="J19" s="131">
        <v>46</v>
      </c>
      <c r="K19" s="131">
        <v>49</v>
      </c>
      <c r="L19" s="131">
        <v>51</v>
      </c>
      <c r="M19" s="16">
        <v>51</v>
      </c>
      <c r="N19" s="17">
        <v>4</v>
      </c>
      <c r="O19" s="18">
        <f t="shared" si="2"/>
        <v>90</v>
      </c>
      <c r="P19" s="14">
        <f t="shared" si="3"/>
        <v>140.75558685795488</v>
      </c>
      <c r="Q19" s="9"/>
    </row>
    <row r="20" spans="1:17" ht="13.65" customHeight="1" x14ac:dyDescent="0.25">
      <c r="A20" s="11">
        <v>4</v>
      </c>
      <c r="B20" s="12" t="s">
        <v>34</v>
      </c>
      <c r="C20" s="11">
        <v>2010</v>
      </c>
      <c r="D20" s="13" t="s">
        <v>18</v>
      </c>
      <c r="E20" s="14">
        <v>55</v>
      </c>
      <c r="F20" s="131">
        <v>33</v>
      </c>
      <c r="G20" s="131">
        <v>35</v>
      </c>
      <c r="H20" s="131">
        <v>37</v>
      </c>
      <c r="I20" s="16">
        <v>37</v>
      </c>
      <c r="J20" s="131">
        <v>43</v>
      </c>
      <c r="K20" s="131">
        <v>45</v>
      </c>
      <c r="L20" s="132">
        <v>47</v>
      </c>
      <c r="M20" s="16">
        <v>45</v>
      </c>
      <c r="N20" s="17">
        <v>5</v>
      </c>
      <c r="O20" s="18">
        <f t="shared" si="2"/>
        <v>82</v>
      </c>
      <c r="P20" s="14">
        <f t="shared" si="3"/>
        <v>125.12934811438438</v>
      </c>
      <c r="Q20" s="9"/>
    </row>
    <row r="21" spans="1:17" ht="13.65" customHeight="1" x14ac:dyDescent="0.25">
      <c r="A21" s="11">
        <v>5</v>
      </c>
      <c r="B21" s="12" t="s">
        <v>35</v>
      </c>
      <c r="C21" s="11">
        <v>2014</v>
      </c>
      <c r="D21" s="13" t="s">
        <v>25</v>
      </c>
      <c r="E21" s="14">
        <v>49.4</v>
      </c>
      <c r="F21" s="131">
        <v>18</v>
      </c>
      <c r="G21" s="131">
        <v>20</v>
      </c>
      <c r="H21" s="131">
        <v>22</v>
      </c>
      <c r="I21" s="16">
        <v>22</v>
      </c>
      <c r="J21" s="132">
        <v>25</v>
      </c>
      <c r="K21" s="131">
        <v>32</v>
      </c>
      <c r="L21" s="132">
        <v>34</v>
      </c>
      <c r="M21" s="16">
        <v>32</v>
      </c>
      <c r="N21" s="17">
        <v>6</v>
      </c>
      <c r="O21" s="18">
        <f t="shared" si="2"/>
        <v>54</v>
      </c>
      <c r="P21" s="14">
        <f t="shared" si="3"/>
        <v>89.429912152761517</v>
      </c>
      <c r="Q21" s="9"/>
    </row>
    <row r="22" spans="1:17" ht="13.65" customHeight="1" x14ac:dyDescent="0.25">
      <c r="A22" s="11">
        <v>6</v>
      </c>
      <c r="B22" s="12" t="s">
        <v>36</v>
      </c>
      <c r="C22" s="11">
        <v>2011</v>
      </c>
      <c r="D22" s="13" t="s">
        <v>27</v>
      </c>
      <c r="E22" s="14">
        <v>51.2</v>
      </c>
      <c r="F22" s="131">
        <v>41</v>
      </c>
      <c r="G22" s="132">
        <v>44</v>
      </c>
      <c r="H22" s="131">
        <v>45</v>
      </c>
      <c r="I22" s="16">
        <v>45</v>
      </c>
      <c r="J22" s="131">
        <v>55</v>
      </c>
      <c r="K22" s="131">
        <v>59</v>
      </c>
      <c r="L22" s="131">
        <v>62</v>
      </c>
      <c r="M22" s="16">
        <v>62</v>
      </c>
      <c r="N22" s="17">
        <v>3</v>
      </c>
      <c r="O22" s="18">
        <f t="shared" si="2"/>
        <v>107</v>
      </c>
      <c r="P22" s="14">
        <f t="shared" si="3"/>
        <v>172.29684603363503</v>
      </c>
      <c r="Q22" s="9"/>
    </row>
    <row r="23" spans="1:17" ht="13.65" customHeight="1" x14ac:dyDescent="0.25">
      <c r="A23" s="81" t="s">
        <v>37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3"/>
      <c r="Q23" s="9"/>
    </row>
    <row r="24" spans="1:17" ht="13.65" customHeight="1" x14ac:dyDescent="0.25">
      <c r="A24" s="11">
        <v>1</v>
      </c>
      <c r="B24" s="12" t="s">
        <v>38</v>
      </c>
      <c r="C24" s="11">
        <v>2010</v>
      </c>
      <c r="D24" s="13" t="s">
        <v>18</v>
      </c>
      <c r="E24" s="14">
        <v>57</v>
      </c>
      <c r="F24" s="131">
        <v>40</v>
      </c>
      <c r="G24" s="131">
        <v>45</v>
      </c>
      <c r="H24" s="132">
        <v>50</v>
      </c>
      <c r="I24" s="16">
        <v>45</v>
      </c>
      <c r="J24" s="131">
        <v>50</v>
      </c>
      <c r="K24" s="131">
        <v>53</v>
      </c>
      <c r="L24" s="132">
        <v>55</v>
      </c>
      <c r="M24" s="16">
        <v>53</v>
      </c>
      <c r="N24" s="17">
        <v>3</v>
      </c>
      <c r="O24" s="18">
        <f>I24+M24</f>
        <v>98</v>
      </c>
      <c r="P24" s="14">
        <f>IF(O24=0,0,10^(0.722762521*LOG10(E24/175.508)^2)*O24)</f>
        <v>145.76239359422235</v>
      </c>
      <c r="Q24" s="9"/>
    </row>
    <row r="25" spans="1:17" s="62" customFormat="1" ht="13.65" customHeight="1" x14ac:dyDescent="0.25">
      <c r="A25" s="11">
        <v>2</v>
      </c>
      <c r="B25" s="128" t="s">
        <v>143</v>
      </c>
      <c r="C25" s="11">
        <v>2010</v>
      </c>
      <c r="D25" s="129" t="s">
        <v>18</v>
      </c>
      <c r="E25" s="14">
        <v>56.2</v>
      </c>
      <c r="F25" s="131">
        <v>28</v>
      </c>
      <c r="G25" s="131">
        <v>30</v>
      </c>
      <c r="H25" s="132">
        <v>33</v>
      </c>
      <c r="I25" s="16">
        <v>30</v>
      </c>
      <c r="J25" s="131">
        <v>36</v>
      </c>
      <c r="K25" s="131">
        <v>39</v>
      </c>
      <c r="L25" s="132">
        <v>41</v>
      </c>
      <c r="M25" s="16">
        <v>39</v>
      </c>
      <c r="N25" s="17">
        <v>4</v>
      </c>
      <c r="O25" s="18">
        <f>I25+M25</f>
        <v>69</v>
      </c>
      <c r="P25" s="14">
        <f t="shared" ref="P25:P27" si="4">IF(O25=0,0,10^(0.722762521*LOG10(E25/175.508)^2)*O25)</f>
        <v>103.66441761191969</v>
      </c>
      <c r="Q25" s="9"/>
    </row>
    <row r="26" spans="1:17" ht="13.65" customHeight="1" x14ac:dyDescent="0.25">
      <c r="A26" s="11">
        <v>3</v>
      </c>
      <c r="B26" s="12" t="s">
        <v>39</v>
      </c>
      <c r="C26" s="11">
        <v>2010</v>
      </c>
      <c r="D26" s="13" t="s">
        <v>40</v>
      </c>
      <c r="E26" s="14">
        <v>60.7</v>
      </c>
      <c r="F26" s="131">
        <v>54</v>
      </c>
      <c r="G26" s="131">
        <v>57</v>
      </c>
      <c r="H26" s="132">
        <v>60</v>
      </c>
      <c r="I26" s="16">
        <v>57</v>
      </c>
      <c r="J26" s="131">
        <v>70</v>
      </c>
      <c r="K26" s="131">
        <v>73</v>
      </c>
      <c r="L26" s="132">
        <v>75</v>
      </c>
      <c r="M26" s="16">
        <v>73</v>
      </c>
      <c r="N26" s="17">
        <v>1</v>
      </c>
      <c r="O26" s="18">
        <f>I26+M26</f>
        <v>130</v>
      </c>
      <c r="P26" s="14">
        <f t="shared" si="4"/>
        <v>185.19006964731943</v>
      </c>
      <c r="Q26" s="9"/>
    </row>
    <row r="27" spans="1:17" ht="13.65" customHeight="1" x14ac:dyDescent="0.25">
      <c r="A27" s="11">
        <v>4</v>
      </c>
      <c r="B27" s="12" t="s">
        <v>41</v>
      </c>
      <c r="C27" s="11">
        <v>2008</v>
      </c>
      <c r="D27" s="13" t="s">
        <v>27</v>
      </c>
      <c r="E27" s="14">
        <v>56.7</v>
      </c>
      <c r="F27" s="131">
        <v>47</v>
      </c>
      <c r="G27" s="131">
        <v>51</v>
      </c>
      <c r="H27" s="132">
        <v>53</v>
      </c>
      <c r="I27" s="16">
        <v>51</v>
      </c>
      <c r="J27" s="131">
        <v>60</v>
      </c>
      <c r="K27" s="131">
        <v>63</v>
      </c>
      <c r="L27" s="132">
        <v>66</v>
      </c>
      <c r="M27" s="16">
        <v>63</v>
      </c>
      <c r="N27" s="17">
        <v>2</v>
      </c>
      <c r="O27" s="18">
        <f>I27+M27</f>
        <v>114</v>
      </c>
      <c r="P27" s="14">
        <f t="shared" si="4"/>
        <v>170.19473931776349</v>
      </c>
      <c r="Q27" s="9"/>
    </row>
    <row r="28" spans="1:17" ht="13.65" customHeight="1" x14ac:dyDescent="0.25">
      <c r="A28" s="71" t="s">
        <v>42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9"/>
    </row>
    <row r="29" spans="1:17" ht="13.65" customHeight="1" x14ac:dyDescent="0.25">
      <c r="A29" s="11">
        <v>1</v>
      </c>
      <c r="B29" s="12" t="s">
        <v>43</v>
      </c>
      <c r="C29" s="11">
        <v>2010</v>
      </c>
      <c r="D29" s="13" t="s">
        <v>31</v>
      </c>
      <c r="E29" s="133">
        <v>65.900000000000006</v>
      </c>
      <c r="F29" s="131">
        <v>80</v>
      </c>
      <c r="G29" s="131">
        <v>84</v>
      </c>
      <c r="H29" s="132">
        <v>87</v>
      </c>
      <c r="I29" s="16">
        <v>84</v>
      </c>
      <c r="J29" s="131">
        <v>97</v>
      </c>
      <c r="K29" s="131">
        <v>102</v>
      </c>
      <c r="L29" s="131">
        <v>105</v>
      </c>
      <c r="M29" s="16">
        <v>105</v>
      </c>
      <c r="N29" s="17">
        <v>3</v>
      </c>
      <c r="O29" s="18">
        <f t="shared" ref="O29:O38" si="5">I29+M29</f>
        <v>189</v>
      </c>
      <c r="P29" s="14">
        <f>IF(O29=0,0,10^(0.722762521*LOG10(E29/175.508)^2)*O29)</f>
        <v>255.42518276797463</v>
      </c>
      <c r="Q29" s="9"/>
    </row>
    <row r="30" spans="1:17" ht="13.65" customHeight="1" x14ac:dyDescent="0.25">
      <c r="A30" s="11">
        <v>2</v>
      </c>
      <c r="B30" s="12" t="s">
        <v>44</v>
      </c>
      <c r="C30" s="11">
        <v>2006</v>
      </c>
      <c r="D30" s="13" t="s">
        <v>45</v>
      </c>
      <c r="E30" s="14">
        <v>65.45</v>
      </c>
      <c r="F30" s="131">
        <v>85</v>
      </c>
      <c r="G30" s="131">
        <v>91</v>
      </c>
      <c r="H30" s="132">
        <v>96</v>
      </c>
      <c r="I30" s="16">
        <v>91</v>
      </c>
      <c r="J30" s="131">
        <v>105</v>
      </c>
      <c r="K30" s="131">
        <v>110</v>
      </c>
      <c r="L30" s="132">
        <v>115</v>
      </c>
      <c r="M30" s="16">
        <v>110</v>
      </c>
      <c r="N30" s="17">
        <v>1</v>
      </c>
      <c r="O30" s="18">
        <f t="shared" si="5"/>
        <v>201</v>
      </c>
      <c r="P30" s="14">
        <f t="shared" ref="P30:P38" si="6">IF(O30=0,0,10^(0.722762521*LOG10(E30/175.508)^2)*O30)</f>
        <v>272.79367167380229</v>
      </c>
      <c r="Q30" s="9"/>
    </row>
    <row r="31" spans="1:17" ht="13.5" customHeight="1" x14ac:dyDescent="0.25">
      <c r="A31" s="11">
        <v>3</v>
      </c>
      <c r="B31" s="12" t="s">
        <v>46</v>
      </c>
      <c r="C31" s="11">
        <v>2009</v>
      </c>
      <c r="D31" s="13" t="s">
        <v>20</v>
      </c>
      <c r="E31" s="14">
        <v>66.5</v>
      </c>
      <c r="F31" s="132">
        <v>79</v>
      </c>
      <c r="G31" s="131">
        <v>79</v>
      </c>
      <c r="H31" s="131">
        <v>82</v>
      </c>
      <c r="I31" s="16">
        <v>82</v>
      </c>
      <c r="J31" s="131">
        <v>100</v>
      </c>
      <c r="K31" s="131">
        <v>104</v>
      </c>
      <c r="L31" s="131">
        <v>108</v>
      </c>
      <c r="M31" s="16">
        <v>108</v>
      </c>
      <c r="N31" s="17">
        <v>2</v>
      </c>
      <c r="O31" s="18">
        <f t="shared" si="5"/>
        <v>190</v>
      </c>
      <c r="P31" s="14">
        <f t="shared" si="6"/>
        <v>255.35604927647069</v>
      </c>
      <c r="Q31" s="20" t="s">
        <v>47</v>
      </c>
    </row>
    <row r="32" spans="1:17" ht="13.65" customHeight="1" x14ac:dyDescent="0.25">
      <c r="A32" s="11">
        <v>4</v>
      </c>
      <c r="B32" s="12" t="s">
        <v>48</v>
      </c>
      <c r="C32" s="11">
        <v>2012</v>
      </c>
      <c r="D32" s="13" t="s">
        <v>20</v>
      </c>
      <c r="E32" s="14">
        <v>61.1</v>
      </c>
      <c r="F32" s="131">
        <v>26</v>
      </c>
      <c r="G32" s="132">
        <v>29</v>
      </c>
      <c r="H32" s="132">
        <v>29</v>
      </c>
      <c r="I32" s="16">
        <v>26</v>
      </c>
      <c r="J32" s="131">
        <v>27</v>
      </c>
      <c r="K32" s="131">
        <v>30</v>
      </c>
      <c r="L32" s="131">
        <v>32</v>
      </c>
      <c r="M32" s="16">
        <v>32</v>
      </c>
      <c r="N32" s="17">
        <v>10</v>
      </c>
      <c r="O32" s="18">
        <f t="shared" si="5"/>
        <v>58</v>
      </c>
      <c r="P32" s="14">
        <f t="shared" si="6"/>
        <v>82.263444324409136</v>
      </c>
      <c r="Q32" s="9"/>
    </row>
    <row r="33" spans="1:17" ht="13.65" customHeight="1" x14ac:dyDescent="0.25">
      <c r="A33" s="11">
        <v>5</v>
      </c>
      <c r="B33" s="12" t="s">
        <v>49</v>
      </c>
      <c r="C33" s="11">
        <v>2009</v>
      </c>
      <c r="D33" s="13" t="s">
        <v>20</v>
      </c>
      <c r="E33" s="14">
        <v>65</v>
      </c>
      <c r="F33" s="131">
        <v>43</v>
      </c>
      <c r="G33" s="131">
        <v>46</v>
      </c>
      <c r="H33" s="132">
        <v>48</v>
      </c>
      <c r="I33" s="16">
        <v>46</v>
      </c>
      <c r="J33" s="131">
        <v>52</v>
      </c>
      <c r="K33" s="132">
        <v>55</v>
      </c>
      <c r="L33" s="131">
        <v>56</v>
      </c>
      <c r="M33" s="16">
        <v>56</v>
      </c>
      <c r="N33" s="17">
        <v>8</v>
      </c>
      <c r="O33" s="18">
        <f t="shared" si="5"/>
        <v>102</v>
      </c>
      <c r="P33" s="14">
        <f t="shared" si="6"/>
        <v>139.02737830763084</v>
      </c>
      <c r="Q33" s="9"/>
    </row>
    <row r="34" spans="1:17" ht="13.65" customHeight="1" x14ac:dyDescent="0.25">
      <c r="A34" s="11">
        <v>6</v>
      </c>
      <c r="B34" s="12" t="s">
        <v>50</v>
      </c>
      <c r="C34" s="11">
        <v>2009</v>
      </c>
      <c r="D34" s="13" t="s">
        <v>51</v>
      </c>
      <c r="E34" s="14">
        <v>66.900000000000006</v>
      </c>
      <c r="F34" s="131">
        <v>70</v>
      </c>
      <c r="G34" s="131">
        <v>75</v>
      </c>
      <c r="H34" s="132">
        <v>78</v>
      </c>
      <c r="I34" s="16">
        <v>75</v>
      </c>
      <c r="J34" s="131">
        <v>90</v>
      </c>
      <c r="K34" s="131">
        <v>95</v>
      </c>
      <c r="L34" s="132">
        <v>100</v>
      </c>
      <c r="M34" s="16">
        <v>95</v>
      </c>
      <c r="N34" s="17">
        <v>4</v>
      </c>
      <c r="O34" s="18">
        <f t="shared" si="5"/>
        <v>170</v>
      </c>
      <c r="P34" s="14">
        <f t="shared" si="6"/>
        <v>227.64577314180556</v>
      </c>
      <c r="Q34" s="9"/>
    </row>
    <row r="35" spans="1:17" ht="13.65" customHeight="1" x14ac:dyDescent="0.25">
      <c r="A35" s="11">
        <v>7</v>
      </c>
      <c r="B35" s="12" t="s">
        <v>52</v>
      </c>
      <c r="C35" s="11">
        <v>2008</v>
      </c>
      <c r="D35" s="13" t="s">
        <v>51</v>
      </c>
      <c r="E35" s="14">
        <v>64</v>
      </c>
      <c r="F35" s="131">
        <v>60</v>
      </c>
      <c r="G35" s="131">
        <v>65</v>
      </c>
      <c r="H35" s="132">
        <v>67</v>
      </c>
      <c r="I35" s="16">
        <v>65</v>
      </c>
      <c r="J35" s="131">
        <v>75</v>
      </c>
      <c r="K35" s="132">
        <v>80</v>
      </c>
      <c r="L35" s="131">
        <v>80</v>
      </c>
      <c r="M35" s="16">
        <v>80</v>
      </c>
      <c r="N35" s="17">
        <v>5</v>
      </c>
      <c r="O35" s="18">
        <f t="shared" si="5"/>
        <v>145</v>
      </c>
      <c r="P35" s="14">
        <f t="shared" si="6"/>
        <v>199.57204459740137</v>
      </c>
      <c r="Q35" s="9"/>
    </row>
    <row r="36" spans="1:17" ht="13.65" customHeight="1" x14ac:dyDescent="0.25">
      <c r="A36" s="11">
        <v>8</v>
      </c>
      <c r="B36" s="12" t="s">
        <v>53</v>
      </c>
      <c r="C36" s="11">
        <v>2012</v>
      </c>
      <c r="D36" s="13" t="s">
        <v>51</v>
      </c>
      <c r="E36" s="14">
        <v>65.900000000000006</v>
      </c>
      <c r="F36" s="131">
        <v>52</v>
      </c>
      <c r="G36" s="132">
        <v>54</v>
      </c>
      <c r="H36" s="131">
        <v>54</v>
      </c>
      <c r="I36" s="16">
        <v>54</v>
      </c>
      <c r="J36" s="131">
        <v>65</v>
      </c>
      <c r="K36" s="131">
        <v>70</v>
      </c>
      <c r="L36" s="132">
        <v>72</v>
      </c>
      <c r="M36" s="16">
        <v>70</v>
      </c>
      <c r="N36" s="17">
        <v>6</v>
      </c>
      <c r="O36" s="18">
        <f t="shared" si="5"/>
        <v>124</v>
      </c>
      <c r="P36" s="14">
        <f t="shared" si="6"/>
        <v>167.58054319168707</v>
      </c>
      <c r="Q36" s="9"/>
    </row>
    <row r="37" spans="1:17" ht="13.65" customHeight="1" x14ac:dyDescent="0.25">
      <c r="A37" s="11">
        <v>9</v>
      </c>
      <c r="B37" s="12" t="s">
        <v>54</v>
      </c>
      <c r="C37" s="11">
        <v>2012</v>
      </c>
      <c r="D37" s="13" t="s">
        <v>27</v>
      </c>
      <c r="E37" s="14">
        <v>63.2</v>
      </c>
      <c r="F37" s="131">
        <v>24</v>
      </c>
      <c r="G37" s="131">
        <v>26</v>
      </c>
      <c r="H37" s="132">
        <v>28</v>
      </c>
      <c r="I37" s="16">
        <v>26</v>
      </c>
      <c r="J37" s="131">
        <v>31</v>
      </c>
      <c r="K37" s="131">
        <v>34</v>
      </c>
      <c r="L37" s="131">
        <v>36</v>
      </c>
      <c r="M37" s="16">
        <v>36</v>
      </c>
      <c r="N37" s="17">
        <v>9</v>
      </c>
      <c r="O37" s="18">
        <f t="shared" si="5"/>
        <v>62</v>
      </c>
      <c r="P37" s="14">
        <f t="shared" si="6"/>
        <v>86.021035180985109</v>
      </c>
      <c r="Q37" s="9"/>
    </row>
    <row r="38" spans="1:17" ht="13.5" customHeight="1" x14ac:dyDescent="0.25">
      <c r="A38" s="11">
        <v>10</v>
      </c>
      <c r="B38" s="12" t="s">
        <v>55</v>
      </c>
      <c r="C38" s="11">
        <v>2009</v>
      </c>
      <c r="D38" s="13" t="s">
        <v>27</v>
      </c>
      <c r="E38" s="14">
        <v>64.099999999999994</v>
      </c>
      <c r="F38" s="131">
        <v>45</v>
      </c>
      <c r="G38" s="132">
        <v>48</v>
      </c>
      <c r="H38" s="132">
        <v>48</v>
      </c>
      <c r="I38" s="16">
        <v>45</v>
      </c>
      <c r="J38" s="131">
        <v>55</v>
      </c>
      <c r="K38" s="131">
        <v>59</v>
      </c>
      <c r="L38" s="131">
        <v>62</v>
      </c>
      <c r="M38" s="16">
        <v>62</v>
      </c>
      <c r="N38" s="17">
        <v>7</v>
      </c>
      <c r="O38" s="18">
        <f t="shared" si="5"/>
        <v>107</v>
      </c>
      <c r="P38" s="14">
        <f t="shared" si="6"/>
        <v>147.12497285384475</v>
      </c>
      <c r="Q38" s="20"/>
    </row>
    <row r="39" spans="1:17" ht="15" customHeight="1" x14ac:dyDescent="0.25">
      <c r="A39" s="93" t="s">
        <v>56</v>
      </c>
      <c r="B39" s="94"/>
      <c r="C39" s="94"/>
      <c r="D39" s="94"/>
      <c r="E39" s="94"/>
      <c r="F39" s="94"/>
      <c r="G39" s="94"/>
      <c r="H39" s="94"/>
      <c r="I39" s="94"/>
      <c r="J39" s="95"/>
      <c r="K39" s="95"/>
      <c r="L39" s="95"/>
      <c r="M39" s="95"/>
      <c r="N39" s="95"/>
      <c r="O39" s="95"/>
      <c r="P39" s="95"/>
      <c r="Q39" s="5"/>
    </row>
    <row r="40" spans="1:17" ht="15" customHeight="1" x14ac:dyDescent="0.25">
      <c r="A40" s="96" t="s">
        <v>57</v>
      </c>
      <c r="B40" s="97"/>
      <c r="C40" s="96" t="s">
        <v>4</v>
      </c>
      <c r="D40" s="97"/>
      <c r="E40" s="97"/>
      <c r="F40" s="96" t="s">
        <v>58</v>
      </c>
      <c r="G40" s="97"/>
      <c r="H40" s="96" t="s">
        <v>59</v>
      </c>
      <c r="I40" s="97"/>
      <c r="J40" s="98"/>
      <c r="K40" s="98"/>
      <c r="L40" s="99"/>
      <c r="M40" s="21"/>
      <c r="N40" s="21"/>
      <c r="O40" s="22"/>
      <c r="P40" s="22"/>
      <c r="Q40" s="5"/>
    </row>
    <row r="41" spans="1:17" ht="15" customHeight="1" x14ac:dyDescent="0.25">
      <c r="A41" s="100" t="s">
        <v>60</v>
      </c>
      <c r="B41" s="101"/>
      <c r="C41" s="100" t="s">
        <v>61</v>
      </c>
      <c r="D41" s="101"/>
      <c r="E41" s="101"/>
      <c r="F41" s="100" t="s">
        <v>20</v>
      </c>
      <c r="G41" s="101"/>
      <c r="H41" s="102"/>
      <c r="I41" s="102"/>
      <c r="J41" s="98"/>
      <c r="K41" s="98"/>
      <c r="L41" s="99"/>
      <c r="M41" s="21"/>
      <c r="N41" s="21"/>
      <c r="O41" s="21"/>
      <c r="P41" s="21"/>
      <c r="Q41" s="5"/>
    </row>
    <row r="42" spans="1:17" ht="15" customHeight="1" x14ac:dyDescent="0.25">
      <c r="A42" s="100" t="s">
        <v>62</v>
      </c>
      <c r="B42" s="101"/>
      <c r="C42" s="100" t="s">
        <v>63</v>
      </c>
      <c r="D42" s="101"/>
      <c r="E42" s="101"/>
      <c r="F42" s="100" t="s">
        <v>20</v>
      </c>
      <c r="G42" s="101"/>
      <c r="H42" s="102"/>
      <c r="I42" s="102"/>
      <c r="J42" s="98"/>
      <c r="K42" s="98"/>
      <c r="L42" s="99"/>
      <c r="M42" s="21"/>
      <c r="N42" s="21"/>
      <c r="O42" s="21"/>
      <c r="P42" s="21"/>
      <c r="Q42" s="5"/>
    </row>
    <row r="43" spans="1:17" ht="15" customHeight="1" x14ac:dyDescent="0.25">
      <c r="A43" s="100" t="s">
        <v>64</v>
      </c>
      <c r="B43" s="101"/>
      <c r="C43" s="100" t="s">
        <v>65</v>
      </c>
      <c r="D43" s="101"/>
      <c r="E43" s="101"/>
      <c r="F43" s="100" t="s">
        <v>20</v>
      </c>
      <c r="G43" s="101"/>
      <c r="H43" s="102"/>
      <c r="I43" s="102"/>
      <c r="J43" s="98"/>
      <c r="K43" s="98"/>
      <c r="L43" s="99"/>
      <c r="M43" s="21"/>
      <c r="N43" s="21"/>
      <c r="O43" s="21"/>
      <c r="P43" s="21"/>
      <c r="Q43" s="5"/>
    </row>
    <row r="44" spans="1:17" ht="15" customHeight="1" x14ac:dyDescent="0.25">
      <c r="A44" s="100" t="s">
        <v>66</v>
      </c>
      <c r="B44" s="101"/>
      <c r="C44" s="101"/>
      <c r="D44" s="101"/>
      <c r="E44" s="101"/>
      <c r="F44" s="101"/>
      <c r="G44" s="101"/>
      <c r="H44" s="102"/>
      <c r="I44" s="102"/>
      <c r="J44" s="98"/>
      <c r="K44" s="98"/>
      <c r="L44" s="99"/>
      <c r="M44" s="21"/>
      <c r="N44" s="21"/>
      <c r="O44" s="21"/>
      <c r="P44" s="21"/>
      <c r="Q44" s="5"/>
    </row>
    <row r="45" spans="1:17" ht="15" customHeight="1" x14ac:dyDescent="0.25">
      <c r="A45" s="100" t="s">
        <v>67</v>
      </c>
      <c r="B45" s="101"/>
      <c r="C45" s="101"/>
      <c r="D45" s="101"/>
      <c r="E45" s="101"/>
      <c r="F45" s="101"/>
      <c r="G45" s="101"/>
      <c r="H45" s="102"/>
      <c r="I45" s="102"/>
      <c r="J45" s="99"/>
      <c r="K45" s="103"/>
      <c r="L45" s="103"/>
      <c r="M45" s="21"/>
      <c r="N45" s="21"/>
      <c r="O45" s="21"/>
      <c r="P45" s="21"/>
      <c r="Q45" s="5"/>
    </row>
    <row r="46" spans="1:17" ht="13.65" customHeight="1" x14ac:dyDescent="0.25">
      <c r="A46" s="25"/>
      <c r="B46" s="26"/>
      <c r="C46" s="27"/>
      <c r="D46" s="25"/>
      <c r="E46" s="25"/>
      <c r="F46" s="25"/>
      <c r="G46" s="27"/>
      <c r="H46" s="25"/>
      <c r="I46" s="25"/>
      <c r="J46" s="28"/>
      <c r="K46" s="28"/>
      <c r="L46" s="28"/>
      <c r="M46" s="29"/>
      <c r="N46" s="28"/>
      <c r="O46" s="29"/>
      <c r="P46" s="28"/>
      <c r="Q46" s="4"/>
    </row>
  </sheetData>
  <mergeCells count="49">
    <mergeCell ref="A45:B45"/>
    <mergeCell ref="H45:I45"/>
    <mergeCell ref="J45:L45"/>
    <mergeCell ref="A43:B43"/>
    <mergeCell ref="C44:E44"/>
    <mergeCell ref="F44:G44"/>
    <mergeCell ref="H43:I43"/>
    <mergeCell ref="J43:L43"/>
    <mergeCell ref="A44:B44"/>
    <mergeCell ref="C45:E45"/>
    <mergeCell ref="F45:G45"/>
    <mergeCell ref="H44:I44"/>
    <mergeCell ref="J44:L44"/>
    <mergeCell ref="C43:E43"/>
    <mergeCell ref="F43:G43"/>
    <mergeCell ref="A42:B42"/>
    <mergeCell ref="C42:E42"/>
    <mergeCell ref="F42:G42"/>
    <mergeCell ref="H42:I42"/>
    <mergeCell ref="J42:L42"/>
    <mergeCell ref="A41:B41"/>
    <mergeCell ref="C41:E41"/>
    <mergeCell ref="F41:G41"/>
    <mergeCell ref="H41:I41"/>
    <mergeCell ref="J41:L41"/>
    <mergeCell ref="A39:P39"/>
    <mergeCell ref="A40:B40"/>
    <mergeCell ref="C40:E40"/>
    <mergeCell ref="F40:G40"/>
    <mergeCell ref="H40:I40"/>
    <mergeCell ref="J40:L40"/>
    <mergeCell ref="A2:P2"/>
    <mergeCell ref="A3:P3"/>
    <mergeCell ref="A4:P4"/>
    <mergeCell ref="A5:N5"/>
    <mergeCell ref="A6:A7"/>
    <mergeCell ref="B6:B7"/>
    <mergeCell ref="C6:C7"/>
    <mergeCell ref="D6:D7"/>
    <mergeCell ref="E6:E7"/>
    <mergeCell ref="F6:I6"/>
    <mergeCell ref="A28:P28"/>
    <mergeCell ref="J6:M6"/>
    <mergeCell ref="N6:N7"/>
    <mergeCell ref="O6:O7"/>
    <mergeCell ref="P6:P7"/>
    <mergeCell ref="A8:P8"/>
    <mergeCell ref="A16:P16"/>
    <mergeCell ref="A23:P23"/>
  </mergeCells>
  <pageMargins left="0.7" right="0.7" top="0.75" bottom="0" header="0.3" footer="0.05"/>
  <pageSetup scale="82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showGridLines="0" workbookViewId="0">
      <selection activeCell="N12" sqref="N12"/>
    </sheetView>
  </sheetViews>
  <sheetFormatPr defaultColWidth="9.21875" defaultRowHeight="13.2" customHeight="1" x14ac:dyDescent="0.25"/>
  <cols>
    <col min="1" max="1" width="3.44140625" style="30" customWidth="1"/>
    <col min="2" max="2" width="22" style="30" customWidth="1"/>
    <col min="3" max="3" width="8.33203125" style="30" customWidth="1"/>
    <col min="4" max="4" width="11.33203125" style="30" customWidth="1"/>
    <col min="5" max="15" width="6.6640625" style="30" customWidth="1"/>
    <col min="16" max="16" width="9.44140625" style="30" customWidth="1"/>
    <col min="17" max="19" width="12.44140625" style="30" customWidth="1"/>
    <col min="20" max="20" width="9.21875" style="30" customWidth="1"/>
    <col min="21" max="16384" width="9.21875" style="30"/>
  </cols>
  <sheetData>
    <row r="1" spans="1:19" ht="13.65" customHeight="1" x14ac:dyDescent="0.25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4"/>
      <c r="S1" s="4"/>
    </row>
    <row r="2" spans="1:19" ht="15" customHeight="1" x14ac:dyDescent="0.25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5"/>
      <c r="R2" s="4"/>
      <c r="S2" s="4"/>
    </row>
    <row r="3" spans="1:19" ht="15" customHeight="1" x14ac:dyDescent="0.25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5"/>
      <c r="R3" s="4"/>
      <c r="S3" s="4"/>
    </row>
    <row r="4" spans="1:19" ht="15" customHeight="1" x14ac:dyDescent="0.25">
      <c r="A4" s="86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5"/>
      <c r="R4" s="4"/>
      <c r="S4" s="4"/>
    </row>
    <row r="5" spans="1:19" ht="13.65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7"/>
      <c r="P5" s="6"/>
      <c r="Q5" s="5"/>
      <c r="R5" s="4"/>
      <c r="S5" s="4"/>
    </row>
    <row r="6" spans="1:19" ht="12.75" customHeight="1" x14ac:dyDescent="0.25">
      <c r="A6" s="90" t="s">
        <v>3</v>
      </c>
      <c r="B6" s="92" t="s">
        <v>4</v>
      </c>
      <c r="C6" s="90" t="s">
        <v>5</v>
      </c>
      <c r="D6" s="90" t="s">
        <v>6</v>
      </c>
      <c r="E6" s="79" t="s">
        <v>7</v>
      </c>
      <c r="F6" s="73" t="s">
        <v>8</v>
      </c>
      <c r="G6" s="74"/>
      <c r="H6" s="74"/>
      <c r="I6" s="74"/>
      <c r="J6" s="73" t="s">
        <v>9</v>
      </c>
      <c r="K6" s="74"/>
      <c r="L6" s="74"/>
      <c r="M6" s="74"/>
      <c r="N6" s="75" t="s">
        <v>10</v>
      </c>
      <c r="O6" s="77" t="s">
        <v>11</v>
      </c>
      <c r="P6" s="79" t="s">
        <v>12</v>
      </c>
      <c r="Q6" s="31"/>
      <c r="R6" s="31"/>
      <c r="S6" s="9"/>
    </row>
    <row r="7" spans="1:19" ht="15" customHeight="1" x14ac:dyDescent="0.25">
      <c r="A7" s="91"/>
      <c r="B7" s="74"/>
      <c r="C7" s="91"/>
      <c r="D7" s="91"/>
      <c r="E7" s="80"/>
      <c r="F7" s="8" t="s">
        <v>13</v>
      </c>
      <c r="G7" s="8" t="s">
        <v>14</v>
      </c>
      <c r="H7" s="8" t="s">
        <v>15</v>
      </c>
      <c r="I7" s="10" t="s">
        <v>16</v>
      </c>
      <c r="J7" s="8" t="s">
        <v>13</v>
      </c>
      <c r="K7" s="8" t="s">
        <v>14</v>
      </c>
      <c r="L7" s="8" t="s">
        <v>15</v>
      </c>
      <c r="M7" s="10" t="s">
        <v>16</v>
      </c>
      <c r="N7" s="76"/>
      <c r="O7" s="78"/>
      <c r="P7" s="80"/>
      <c r="Q7" s="31"/>
      <c r="R7" s="31"/>
      <c r="S7" s="9"/>
    </row>
    <row r="8" spans="1:19" ht="13.65" customHeight="1" x14ac:dyDescent="0.25">
      <c r="A8" s="81" t="s">
        <v>68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3"/>
      <c r="Q8" s="31"/>
      <c r="R8" s="31"/>
      <c r="S8" s="9"/>
    </row>
    <row r="9" spans="1:19" ht="13.65" customHeight="1" x14ac:dyDescent="0.25">
      <c r="A9" s="11">
        <v>1</v>
      </c>
      <c r="B9" s="12" t="s">
        <v>69</v>
      </c>
      <c r="C9" s="24">
        <v>1988</v>
      </c>
      <c r="D9" s="13" t="s">
        <v>70</v>
      </c>
      <c r="E9" s="14">
        <v>47</v>
      </c>
      <c r="F9" s="131">
        <v>45</v>
      </c>
      <c r="G9" s="131">
        <v>47</v>
      </c>
      <c r="H9" s="132">
        <v>50</v>
      </c>
      <c r="I9" s="16">
        <v>47</v>
      </c>
      <c r="J9" s="131">
        <v>60</v>
      </c>
      <c r="K9" s="132">
        <v>62</v>
      </c>
      <c r="L9" s="132">
        <v>62</v>
      </c>
      <c r="M9" s="16">
        <v>60</v>
      </c>
      <c r="N9" s="17">
        <v>2</v>
      </c>
      <c r="O9" s="18">
        <f t="shared" ref="O9:O15" si="0">I9+M9</f>
        <v>107</v>
      </c>
      <c r="P9" s="14">
        <f>IF(O9=0,0,10^(0.787004341*LOG10(E9/175.508)^2)*O9)</f>
        <v>193.66817355835411</v>
      </c>
      <c r="Q9" s="31"/>
      <c r="R9" s="31"/>
      <c r="S9" s="9"/>
    </row>
    <row r="10" spans="1:19" ht="13.65" customHeight="1" x14ac:dyDescent="0.25">
      <c r="A10" s="11">
        <v>2</v>
      </c>
      <c r="B10" s="12" t="s">
        <v>71</v>
      </c>
      <c r="C10" s="24">
        <v>1996</v>
      </c>
      <c r="D10" s="13" t="s">
        <v>70</v>
      </c>
      <c r="E10" s="14">
        <v>60</v>
      </c>
      <c r="F10" s="131">
        <v>70</v>
      </c>
      <c r="G10" s="132">
        <v>73</v>
      </c>
      <c r="H10" s="131">
        <v>73</v>
      </c>
      <c r="I10" s="16">
        <v>73</v>
      </c>
      <c r="J10" s="131">
        <v>80</v>
      </c>
      <c r="K10" s="132">
        <v>83</v>
      </c>
      <c r="L10" s="131">
        <v>83</v>
      </c>
      <c r="M10" s="16">
        <v>83</v>
      </c>
      <c r="N10" s="17">
        <v>1</v>
      </c>
      <c r="O10" s="18">
        <f t="shared" si="0"/>
        <v>156</v>
      </c>
      <c r="P10" s="14">
        <f t="shared" ref="P10:P15" si="1">IF(O10=0,0,10^(0.787004341*LOG10(E10/175.508)^2)*O10)</f>
        <v>231.27792095018336</v>
      </c>
      <c r="Q10" s="31"/>
      <c r="R10" s="31"/>
      <c r="S10" s="9"/>
    </row>
    <row r="11" spans="1:19" ht="13.65" customHeight="1" x14ac:dyDescent="0.25">
      <c r="A11" s="11">
        <v>3</v>
      </c>
      <c r="B11" s="12" t="s">
        <v>72</v>
      </c>
      <c r="C11" s="11">
        <v>2007</v>
      </c>
      <c r="D11" s="13" t="s">
        <v>20</v>
      </c>
      <c r="E11" s="14">
        <v>83.2</v>
      </c>
      <c r="F11" s="131">
        <v>55</v>
      </c>
      <c r="G11" s="131">
        <v>59</v>
      </c>
      <c r="H11" s="131">
        <v>62</v>
      </c>
      <c r="I11" s="16">
        <v>62</v>
      </c>
      <c r="J11" s="131">
        <v>75</v>
      </c>
      <c r="K11" s="131">
        <v>80</v>
      </c>
      <c r="L11" s="131">
        <v>83</v>
      </c>
      <c r="M11" s="16">
        <v>83</v>
      </c>
      <c r="N11" s="17">
        <v>3</v>
      </c>
      <c r="O11" s="18">
        <f t="shared" si="0"/>
        <v>145</v>
      </c>
      <c r="P11" s="14">
        <f t="shared" si="1"/>
        <v>175.41758243347846</v>
      </c>
      <c r="Q11" s="32" t="s">
        <v>73</v>
      </c>
      <c r="R11" s="4"/>
      <c r="S11" s="4"/>
    </row>
    <row r="12" spans="1:19" ht="13.65" customHeight="1" x14ac:dyDescent="0.25">
      <c r="A12" s="11">
        <v>4</v>
      </c>
      <c r="B12" s="12" t="s">
        <v>74</v>
      </c>
      <c r="C12" s="11">
        <v>2012</v>
      </c>
      <c r="D12" s="13" t="s">
        <v>20</v>
      </c>
      <c r="E12" s="14">
        <v>61.8</v>
      </c>
      <c r="F12" s="131">
        <v>29</v>
      </c>
      <c r="G12" s="132">
        <v>32</v>
      </c>
      <c r="H12" s="132">
        <v>33</v>
      </c>
      <c r="I12" s="16">
        <v>29</v>
      </c>
      <c r="J12" s="131">
        <v>39</v>
      </c>
      <c r="K12" s="131">
        <v>42</v>
      </c>
      <c r="L12" s="132">
        <v>44</v>
      </c>
      <c r="M12" s="16">
        <v>42</v>
      </c>
      <c r="N12" s="17">
        <v>7</v>
      </c>
      <c r="O12" s="18">
        <f t="shared" si="0"/>
        <v>71</v>
      </c>
      <c r="P12" s="14">
        <f t="shared" si="1"/>
        <v>103.0335644843057</v>
      </c>
      <c r="Q12" s="9"/>
      <c r="R12" s="4"/>
      <c r="S12" s="4"/>
    </row>
    <row r="13" spans="1:19" ht="13.65" customHeight="1" x14ac:dyDescent="0.25">
      <c r="A13" s="11">
        <v>5</v>
      </c>
      <c r="B13" s="12" t="s">
        <v>75</v>
      </c>
      <c r="C13" s="11">
        <v>2013</v>
      </c>
      <c r="D13" s="13" t="s">
        <v>20</v>
      </c>
      <c r="E13" s="14">
        <v>34.299999999999997</v>
      </c>
      <c r="F13" s="131">
        <v>20</v>
      </c>
      <c r="G13" s="131">
        <v>22</v>
      </c>
      <c r="H13" s="132">
        <v>24</v>
      </c>
      <c r="I13" s="16">
        <v>22</v>
      </c>
      <c r="J13" s="131">
        <v>24</v>
      </c>
      <c r="K13" s="131">
        <v>27</v>
      </c>
      <c r="L13" s="131">
        <v>29</v>
      </c>
      <c r="M13" s="16">
        <v>29</v>
      </c>
      <c r="N13" s="17">
        <v>5</v>
      </c>
      <c r="O13" s="18">
        <f t="shared" si="0"/>
        <v>51</v>
      </c>
      <c r="P13" s="14">
        <f t="shared" si="1"/>
        <v>126.81932194475912</v>
      </c>
      <c r="Q13" s="20" t="s">
        <v>76</v>
      </c>
      <c r="R13" s="4"/>
      <c r="S13" s="4"/>
    </row>
    <row r="14" spans="1:19" ht="13.65" customHeight="1" x14ac:dyDescent="0.25">
      <c r="A14" s="11">
        <v>6</v>
      </c>
      <c r="B14" s="12" t="s">
        <v>77</v>
      </c>
      <c r="C14" s="11">
        <v>2008</v>
      </c>
      <c r="D14" s="13" t="s">
        <v>27</v>
      </c>
      <c r="E14" s="14">
        <v>65.400000000000006</v>
      </c>
      <c r="F14" s="131">
        <v>42</v>
      </c>
      <c r="G14" s="131">
        <v>46</v>
      </c>
      <c r="H14" s="132">
        <v>49</v>
      </c>
      <c r="I14" s="16">
        <v>46</v>
      </c>
      <c r="J14" s="131">
        <v>56</v>
      </c>
      <c r="K14" s="131">
        <v>59</v>
      </c>
      <c r="L14" s="131">
        <v>61</v>
      </c>
      <c r="M14" s="16">
        <v>61</v>
      </c>
      <c r="N14" s="17">
        <v>4</v>
      </c>
      <c r="O14" s="18">
        <f t="shared" si="0"/>
        <v>107</v>
      </c>
      <c r="P14" s="14">
        <f t="shared" si="1"/>
        <v>149.29156632931245</v>
      </c>
      <c r="Q14" s="20" t="s">
        <v>73</v>
      </c>
      <c r="R14" s="4"/>
      <c r="S14" s="4"/>
    </row>
    <row r="15" spans="1:19" ht="13.65" customHeight="1" x14ac:dyDescent="0.25">
      <c r="A15" s="11">
        <v>7</v>
      </c>
      <c r="B15" s="12" t="s">
        <v>78</v>
      </c>
      <c r="C15" s="11">
        <v>2009</v>
      </c>
      <c r="D15" s="13" t="s">
        <v>27</v>
      </c>
      <c r="E15" s="14">
        <v>73.849999999999994</v>
      </c>
      <c r="F15" s="131">
        <v>30</v>
      </c>
      <c r="G15" s="131">
        <v>33</v>
      </c>
      <c r="H15" s="131">
        <v>35</v>
      </c>
      <c r="I15" s="16">
        <v>35</v>
      </c>
      <c r="J15" s="131">
        <v>42</v>
      </c>
      <c r="K15" s="131">
        <v>46</v>
      </c>
      <c r="L15" s="131">
        <v>48</v>
      </c>
      <c r="M15" s="16">
        <v>48</v>
      </c>
      <c r="N15" s="17">
        <v>6</v>
      </c>
      <c r="O15" s="18">
        <f t="shared" si="0"/>
        <v>83</v>
      </c>
      <c r="P15" s="14">
        <f t="shared" si="1"/>
        <v>107.22842051225673</v>
      </c>
      <c r="Q15" s="20" t="s">
        <v>76</v>
      </c>
      <c r="R15" s="4"/>
      <c r="S15" s="4"/>
    </row>
    <row r="16" spans="1:19" ht="15" customHeight="1" x14ac:dyDescent="0.25">
      <c r="A16" s="93" t="s">
        <v>56</v>
      </c>
      <c r="B16" s="94"/>
      <c r="C16" s="94"/>
      <c r="D16" s="94"/>
      <c r="E16" s="94"/>
      <c r="F16" s="94"/>
      <c r="G16" s="94"/>
      <c r="H16" s="94"/>
      <c r="I16" s="94"/>
      <c r="J16" s="95"/>
      <c r="K16" s="95"/>
      <c r="L16" s="95"/>
      <c r="M16" s="95"/>
      <c r="N16" s="95"/>
      <c r="O16" s="95"/>
      <c r="P16" s="95"/>
      <c r="Q16" s="5"/>
      <c r="R16" s="4"/>
      <c r="S16" s="4"/>
    </row>
    <row r="17" spans="1:19" ht="15" customHeight="1" x14ac:dyDescent="0.25">
      <c r="A17" s="96" t="s">
        <v>57</v>
      </c>
      <c r="B17" s="97"/>
      <c r="C17" s="96" t="s">
        <v>4</v>
      </c>
      <c r="D17" s="97"/>
      <c r="E17" s="97"/>
      <c r="F17" s="96" t="s">
        <v>58</v>
      </c>
      <c r="G17" s="97"/>
      <c r="H17" s="96" t="s">
        <v>59</v>
      </c>
      <c r="I17" s="97"/>
      <c r="J17" s="98"/>
      <c r="K17" s="98"/>
      <c r="L17" s="99"/>
      <c r="M17" s="21"/>
      <c r="N17" s="21"/>
      <c r="O17" s="22"/>
      <c r="P17" s="22"/>
      <c r="Q17" s="5"/>
      <c r="R17" s="4"/>
      <c r="S17" s="4"/>
    </row>
    <row r="18" spans="1:19" ht="15" customHeight="1" x14ac:dyDescent="0.25">
      <c r="A18" s="100" t="s">
        <v>60</v>
      </c>
      <c r="B18" s="101"/>
      <c r="C18" s="100" t="s">
        <v>61</v>
      </c>
      <c r="D18" s="101"/>
      <c r="E18" s="101"/>
      <c r="F18" s="100" t="s">
        <v>20</v>
      </c>
      <c r="G18" s="101"/>
      <c r="H18" s="102"/>
      <c r="I18" s="102"/>
      <c r="J18" s="98"/>
      <c r="K18" s="98"/>
      <c r="L18" s="99"/>
      <c r="M18" s="21"/>
      <c r="N18" s="21"/>
      <c r="O18" s="21"/>
      <c r="P18" s="21"/>
      <c r="Q18" s="5"/>
      <c r="R18" s="4"/>
      <c r="S18" s="4"/>
    </row>
    <row r="19" spans="1:19" ht="15" customHeight="1" x14ac:dyDescent="0.25">
      <c r="A19" s="100" t="s">
        <v>62</v>
      </c>
      <c r="B19" s="101"/>
      <c r="C19" s="100" t="s">
        <v>63</v>
      </c>
      <c r="D19" s="101"/>
      <c r="E19" s="101"/>
      <c r="F19" s="100" t="s">
        <v>20</v>
      </c>
      <c r="G19" s="101"/>
      <c r="H19" s="102"/>
      <c r="I19" s="102"/>
      <c r="J19" s="98"/>
      <c r="K19" s="98"/>
      <c r="L19" s="99"/>
      <c r="M19" s="21"/>
      <c r="N19" s="21"/>
      <c r="O19" s="21"/>
      <c r="P19" s="21"/>
      <c r="Q19" s="5"/>
      <c r="R19" s="4"/>
      <c r="S19" s="4"/>
    </row>
    <row r="20" spans="1:19" ht="15" customHeight="1" x14ac:dyDescent="0.25">
      <c r="A20" s="100" t="s">
        <v>64</v>
      </c>
      <c r="B20" s="101"/>
      <c r="C20" s="100" t="s">
        <v>65</v>
      </c>
      <c r="D20" s="101"/>
      <c r="E20" s="101"/>
      <c r="F20" s="100" t="s">
        <v>20</v>
      </c>
      <c r="G20" s="101"/>
      <c r="H20" s="102"/>
      <c r="I20" s="102"/>
      <c r="J20" s="98"/>
      <c r="K20" s="98"/>
      <c r="L20" s="99"/>
      <c r="M20" s="21"/>
      <c r="N20" s="21"/>
      <c r="O20" s="21"/>
      <c r="P20" s="21"/>
      <c r="Q20" s="5"/>
      <c r="R20" s="4"/>
      <c r="S20" s="4"/>
    </row>
    <row r="21" spans="1:19" ht="15" customHeight="1" x14ac:dyDescent="0.25">
      <c r="A21" s="100" t="s">
        <v>66</v>
      </c>
      <c r="B21" s="101"/>
      <c r="C21" s="101"/>
      <c r="D21" s="101"/>
      <c r="E21" s="101"/>
      <c r="F21" s="101"/>
      <c r="G21" s="101"/>
      <c r="H21" s="102"/>
      <c r="I21" s="102"/>
      <c r="J21" s="98"/>
      <c r="K21" s="98"/>
      <c r="L21" s="99"/>
      <c r="M21" s="21"/>
      <c r="N21" s="21"/>
      <c r="O21" s="21"/>
      <c r="P21" s="21"/>
      <c r="Q21" s="5"/>
      <c r="R21" s="4"/>
      <c r="S21" s="4"/>
    </row>
    <row r="22" spans="1:19" ht="15" customHeight="1" x14ac:dyDescent="0.25">
      <c r="A22" s="100" t="s">
        <v>67</v>
      </c>
      <c r="B22" s="101"/>
      <c r="C22" s="101"/>
      <c r="D22" s="101"/>
      <c r="E22" s="101"/>
      <c r="F22" s="101"/>
      <c r="G22" s="101"/>
      <c r="H22" s="102"/>
      <c r="I22" s="102"/>
      <c r="J22" s="99"/>
      <c r="K22" s="103"/>
      <c r="L22" s="103"/>
      <c r="M22" s="21"/>
      <c r="N22" s="21"/>
      <c r="O22" s="21"/>
      <c r="P22" s="21"/>
      <c r="Q22" s="5"/>
      <c r="R22" s="4"/>
      <c r="S22" s="4"/>
    </row>
    <row r="23" spans="1:19" ht="13.65" customHeight="1" x14ac:dyDescent="0.25">
      <c r="A23" s="25"/>
      <c r="B23" s="26"/>
      <c r="C23" s="27"/>
      <c r="D23" s="25"/>
      <c r="E23" s="25"/>
      <c r="F23" s="25"/>
      <c r="G23" s="27"/>
      <c r="H23" s="25"/>
      <c r="I23" s="25"/>
      <c r="J23" s="28"/>
      <c r="K23" s="28"/>
      <c r="L23" s="28"/>
      <c r="M23" s="29"/>
      <c r="N23" s="28"/>
      <c r="O23" s="29"/>
      <c r="P23" s="28"/>
      <c r="Q23" s="4"/>
      <c r="R23" s="4"/>
      <c r="S23" s="4"/>
    </row>
  </sheetData>
  <mergeCells count="46">
    <mergeCell ref="A22:B22"/>
    <mergeCell ref="H22:I22"/>
    <mergeCell ref="J22:L22"/>
    <mergeCell ref="A20:B20"/>
    <mergeCell ref="C21:E21"/>
    <mergeCell ref="F21:G21"/>
    <mergeCell ref="H20:I20"/>
    <mergeCell ref="J20:L20"/>
    <mergeCell ref="A21:B21"/>
    <mergeCell ref="C22:E22"/>
    <mergeCell ref="F22:G22"/>
    <mergeCell ref="H21:I21"/>
    <mergeCell ref="J21:L21"/>
    <mergeCell ref="C20:E20"/>
    <mergeCell ref="F20:G20"/>
    <mergeCell ref="A19:B19"/>
    <mergeCell ref="C19:E19"/>
    <mergeCell ref="F19:G19"/>
    <mergeCell ref="H19:I19"/>
    <mergeCell ref="J19:L19"/>
    <mergeCell ref="A18:B18"/>
    <mergeCell ref="C18:E18"/>
    <mergeCell ref="F18:G18"/>
    <mergeCell ref="H18:I18"/>
    <mergeCell ref="J18:L18"/>
    <mergeCell ref="A16:P16"/>
    <mergeCell ref="A17:B17"/>
    <mergeCell ref="C17:E17"/>
    <mergeCell ref="F17:G17"/>
    <mergeCell ref="H17:I17"/>
    <mergeCell ref="J17:L17"/>
    <mergeCell ref="A2:P2"/>
    <mergeCell ref="A3:P3"/>
    <mergeCell ref="A4:P4"/>
    <mergeCell ref="A5:N5"/>
    <mergeCell ref="A6:A7"/>
    <mergeCell ref="B6:B7"/>
    <mergeCell ref="C6:C7"/>
    <mergeCell ref="D6:D7"/>
    <mergeCell ref="E6:E7"/>
    <mergeCell ref="F6:I6"/>
    <mergeCell ref="J6:M6"/>
    <mergeCell ref="N6:N7"/>
    <mergeCell ref="O6:O7"/>
    <mergeCell ref="P6:P7"/>
    <mergeCell ref="A8:P8"/>
  </mergeCells>
  <pageMargins left="0.7" right="0.7" top="0.75" bottom="0.75" header="0.3" footer="0.3"/>
  <pageSetup scale="80"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6"/>
  <sheetViews>
    <sheetView showGridLines="0" topLeftCell="A4" zoomScaleNormal="100" workbookViewId="0">
      <selection activeCell="P15" sqref="P15"/>
    </sheetView>
  </sheetViews>
  <sheetFormatPr defaultColWidth="9.21875" defaultRowHeight="13.2" customHeight="1" x14ac:dyDescent="0.25"/>
  <cols>
    <col min="1" max="1" width="3.44140625" style="33" customWidth="1"/>
    <col min="2" max="2" width="22" style="33" customWidth="1"/>
    <col min="3" max="3" width="6.5546875" style="33" customWidth="1"/>
    <col min="4" max="4" width="10.109375" style="33" customWidth="1"/>
    <col min="5" max="5" width="6.33203125" style="33" customWidth="1"/>
    <col min="6" max="15" width="6.6640625" style="33" customWidth="1"/>
    <col min="16" max="16" width="9.44140625" style="33" customWidth="1"/>
    <col min="17" max="20" width="9.21875" style="33" customWidth="1"/>
    <col min="21" max="16384" width="9.21875" style="33"/>
  </cols>
  <sheetData>
    <row r="1" spans="1:19" ht="13.6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4"/>
      <c r="S1" s="4"/>
    </row>
    <row r="2" spans="1:19" ht="15" customHeight="1" x14ac:dyDescent="0.25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5"/>
      <c r="R2" s="4"/>
      <c r="S2" s="4"/>
    </row>
    <row r="3" spans="1:19" ht="15" customHeight="1" x14ac:dyDescent="0.25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5"/>
      <c r="R3" s="4"/>
      <c r="S3" s="4"/>
    </row>
    <row r="4" spans="1:19" ht="15" customHeight="1" x14ac:dyDescent="0.25">
      <c r="A4" s="86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5"/>
      <c r="R4" s="4"/>
      <c r="S4" s="4"/>
    </row>
    <row r="5" spans="1:19" ht="13.65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7"/>
      <c r="P5" s="6"/>
      <c r="Q5" s="5"/>
      <c r="R5" s="4"/>
      <c r="S5" s="4"/>
    </row>
    <row r="6" spans="1:19" ht="12.75" customHeight="1" x14ac:dyDescent="0.25">
      <c r="A6" s="90" t="s">
        <v>3</v>
      </c>
      <c r="B6" s="73" t="s">
        <v>4</v>
      </c>
      <c r="C6" s="90" t="s">
        <v>5</v>
      </c>
      <c r="D6" s="90" t="s">
        <v>6</v>
      </c>
      <c r="E6" s="79" t="s">
        <v>7</v>
      </c>
      <c r="F6" s="73" t="s">
        <v>8</v>
      </c>
      <c r="G6" s="74"/>
      <c r="H6" s="74"/>
      <c r="I6" s="74"/>
      <c r="J6" s="73" t="s">
        <v>9</v>
      </c>
      <c r="K6" s="74"/>
      <c r="L6" s="74"/>
      <c r="M6" s="74"/>
      <c r="N6" s="75" t="s">
        <v>10</v>
      </c>
      <c r="O6" s="77" t="s">
        <v>11</v>
      </c>
      <c r="P6" s="79" t="s">
        <v>12</v>
      </c>
      <c r="Q6" s="9"/>
      <c r="R6" s="4"/>
      <c r="S6" s="4"/>
    </row>
    <row r="7" spans="1:19" ht="15" customHeight="1" x14ac:dyDescent="0.25">
      <c r="A7" s="91"/>
      <c r="B7" s="74"/>
      <c r="C7" s="91"/>
      <c r="D7" s="91"/>
      <c r="E7" s="80"/>
      <c r="F7" s="8" t="s">
        <v>13</v>
      </c>
      <c r="G7" s="8" t="s">
        <v>14</v>
      </c>
      <c r="H7" s="8" t="s">
        <v>15</v>
      </c>
      <c r="I7" s="10" t="s">
        <v>16</v>
      </c>
      <c r="J7" s="8" t="s">
        <v>13</v>
      </c>
      <c r="K7" s="8" t="s">
        <v>14</v>
      </c>
      <c r="L7" s="8" t="s">
        <v>15</v>
      </c>
      <c r="M7" s="10" t="s">
        <v>16</v>
      </c>
      <c r="N7" s="76"/>
      <c r="O7" s="78"/>
      <c r="P7" s="80"/>
      <c r="Q7" s="9"/>
      <c r="R7" s="4"/>
      <c r="S7" s="4"/>
    </row>
    <row r="8" spans="1:19" ht="13.65" customHeight="1" x14ac:dyDescent="0.25">
      <c r="A8" s="71" t="s">
        <v>79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34"/>
      <c r="R8" s="4"/>
      <c r="S8" s="4"/>
    </row>
    <row r="9" spans="1:19" ht="13.65" customHeight="1" x14ac:dyDescent="0.25">
      <c r="A9" s="11">
        <v>1</v>
      </c>
      <c r="B9" s="12" t="s">
        <v>80</v>
      </c>
      <c r="C9" s="11">
        <v>2008</v>
      </c>
      <c r="D9" s="13" t="s">
        <v>18</v>
      </c>
      <c r="E9" s="14">
        <v>70.2</v>
      </c>
      <c r="F9" s="131">
        <v>70</v>
      </c>
      <c r="G9" s="131">
        <v>73</v>
      </c>
      <c r="H9" s="132">
        <v>75</v>
      </c>
      <c r="I9" s="16">
        <v>73</v>
      </c>
      <c r="J9" s="131">
        <v>80</v>
      </c>
      <c r="K9" s="131">
        <v>85</v>
      </c>
      <c r="L9" s="131">
        <v>90</v>
      </c>
      <c r="M9" s="16">
        <v>90</v>
      </c>
      <c r="N9" s="17">
        <v>3</v>
      </c>
      <c r="O9" s="18">
        <f>I9+M9</f>
        <v>163</v>
      </c>
      <c r="P9" s="14">
        <f>IF(O9=0,0,10^(0.722762521*LOG10(E9/175.508)^2)*O9)</f>
        <v>212.15484540643118</v>
      </c>
      <c r="Q9" s="9"/>
      <c r="R9" s="4"/>
      <c r="S9" s="4"/>
    </row>
    <row r="10" spans="1:19" ht="13.65" customHeight="1" x14ac:dyDescent="0.25">
      <c r="A10" s="11">
        <v>2</v>
      </c>
      <c r="B10" s="12" t="s">
        <v>81</v>
      </c>
      <c r="C10" s="11">
        <v>2007</v>
      </c>
      <c r="D10" s="13" t="s">
        <v>25</v>
      </c>
      <c r="E10" s="14">
        <v>73</v>
      </c>
      <c r="F10" s="131">
        <v>105</v>
      </c>
      <c r="G10" s="131">
        <v>109</v>
      </c>
      <c r="H10" s="131">
        <v>113</v>
      </c>
      <c r="I10" s="16">
        <v>113</v>
      </c>
      <c r="J10" s="131">
        <v>130</v>
      </c>
      <c r="K10" s="131">
        <v>135</v>
      </c>
      <c r="L10" s="132">
        <v>140</v>
      </c>
      <c r="M10" s="16">
        <v>135</v>
      </c>
      <c r="N10" s="17">
        <v>1</v>
      </c>
      <c r="O10" s="18">
        <f>I10+M10</f>
        <v>248</v>
      </c>
      <c r="P10" s="14">
        <f t="shared" ref="P10:P12" si="0">IF(O10=0,0,10^(0.722762521*LOG10(E10/175.508)^2)*O10)</f>
        <v>315.75797173632515</v>
      </c>
      <c r="Q10" s="9"/>
      <c r="R10" s="4"/>
      <c r="S10" s="4"/>
    </row>
    <row r="11" spans="1:19" ht="13.65" customHeight="1" x14ac:dyDescent="0.25">
      <c r="A11" s="11">
        <v>3</v>
      </c>
      <c r="B11" s="12" t="s">
        <v>82</v>
      </c>
      <c r="C11" s="11">
        <v>2008</v>
      </c>
      <c r="D11" s="13" t="s">
        <v>20</v>
      </c>
      <c r="E11" s="14">
        <v>71.900000000000006</v>
      </c>
      <c r="F11" s="131">
        <v>63</v>
      </c>
      <c r="G11" s="131">
        <v>66</v>
      </c>
      <c r="H11" s="131">
        <v>70</v>
      </c>
      <c r="I11" s="16">
        <v>70</v>
      </c>
      <c r="J11" s="131">
        <v>79</v>
      </c>
      <c r="K11" s="131">
        <v>83</v>
      </c>
      <c r="L11" s="132">
        <v>87</v>
      </c>
      <c r="M11" s="16">
        <v>83</v>
      </c>
      <c r="N11" s="17">
        <v>4</v>
      </c>
      <c r="O11" s="18">
        <f>I11+M11</f>
        <v>153</v>
      </c>
      <c r="P11" s="14">
        <f t="shared" si="0"/>
        <v>196.4521782430939</v>
      </c>
      <c r="Q11" s="9"/>
      <c r="R11" s="4"/>
      <c r="S11" s="4"/>
    </row>
    <row r="12" spans="1:19" ht="13.65" customHeight="1" x14ac:dyDescent="0.25">
      <c r="A12" s="11">
        <v>4</v>
      </c>
      <c r="B12" s="12" t="s">
        <v>83</v>
      </c>
      <c r="C12" s="11">
        <v>2009</v>
      </c>
      <c r="D12" s="13" t="s">
        <v>51</v>
      </c>
      <c r="E12" s="14">
        <v>72.8</v>
      </c>
      <c r="F12" s="131">
        <v>70</v>
      </c>
      <c r="G12" s="131">
        <v>75</v>
      </c>
      <c r="H12" s="132">
        <v>80</v>
      </c>
      <c r="I12" s="16">
        <v>75</v>
      </c>
      <c r="J12" s="131">
        <v>95</v>
      </c>
      <c r="K12" s="131">
        <v>100</v>
      </c>
      <c r="L12" s="131">
        <v>105</v>
      </c>
      <c r="M12" s="16">
        <v>105</v>
      </c>
      <c r="N12" s="17">
        <v>2</v>
      </c>
      <c r="O12" s="18">
        <f>I12+M12</f>
        <v>180</v>
      </c>
      <c r="P12" s="14">
        <f t="shared" si="0"/>
        <v>229.52623428890954</v>
      </c>
      <c r="Q12" s="32"/>
      <c r="R12" s="4"/>
      <c r="S12" s="4"/>
    </row>
    <row r="13" spans="1:19" ht="13.65" customHeight="1" x14ac:dyDescent="0.25">
      <c r="A13" s="71" t="s">
        <v>85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9"/>
      <c r="R13" s="4"/>
      <c r="S13" s="4"/>
    </row>
    <row r="14" spans="1:19" ht="13.65" customHeight="1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  <c r="R14" s="37"/>
      <c r="S14" s="38"/>
    </row>
    <row r="15" spans="1:19" ht="13.65" customHeight="1" x14ac:dyDescent="0.25">
      <c r="A15" s="11">
        <v>1</v>
      </c>
      <c r="B15" s="12" t="s">
        <v>86</v>
      </c>
      <c r="C15" s="11">
        <v>2007</v>
      </c>
      <c r="D15" s="13" t="s">
        <v>20</v>
      </c>
      <c r="E15" s="14">
        <v>74.099999999999994</v>
      </c>
      <c r="F15" s="131">
        <v>110</v>
      </c>
      <c r="G15" s="131">
        <v>115</v>
      </c>
      <c r="H15" s="132">
        <v>120</v>
      </c>
      <c r="I15" s="16">
        <v>115</v>
      </c>
      <c r="J15" s="131">
        <v>138</v>
      </c>
      <c r="K15" s="131">
        <v>143</v>
      </c>
      <c r="L15" s="132">
        <v>146</v>
      </c>
      <c r="M15" s="16">
        <v>143</v>
      </c>
      <c r="N15" s="17">
        <v>1</v>
      </c>
      <c r="O15" s="18">
        <f>I15+M15</f>
        <v>258</v>
      </c>
      <c r="P15" s="14">
        <f>IF(O15=0,0,10^(0.722762521*LOG10(E15/175.508)^2)*O15)</f>
        <v>325.81854867959447</v>
      </c>
      <c r="Q15" s="137" t="s">
        <v>145</v>
      </c>
      <c r="R15" s="4"/>
      <c r="S15" s="4"/>
    </row>
    <row r="16" spans="1:19" ht="13.65" customHeight="1" x14ac:dyDescent="0.25">
      <c r="A16" s="11">
        <v>2</v>
      </c>
      <c r="B16" s="12" t="s">
        <v>87</v>
      </c>
      <c r="C16" s="11">
        <v>2007</v>
      </c>
      <c r="D16" s="13" t="s">
        <v>27</v>
      </c>
      <c r="E16" s="14">
        <v>78.25</v>
      </c>
      <c r="F16" s="131">
        <v>70</v>
      </c>
      <c r="G16" s="131">
        <v>75</v>
      </c>
      <c r="H16" s="131">
        <v>80</v>
      </c>
      <c r="I16" s="16">
        <v>80</v>
      </c>
      <c r="J16" s="131">
        <v>90</v>
      </c>
      <c r="K16" s="131">
        <v>95</v>
      </c>
      <c r="L16" s="134">
        <v>0</v>
      </c>
      <c r="M16" s="16">
        <v>95</v>
      </c>
      <c r="N16" s="17">
        <v>2</v>
      </c>
      <c r="O16" s="18">
        <f>I16+M16</f>
        <v>175</v>
      </c>
      <c r="P16" s="14">
        <f t="shared" ref="P16:P18" si="1">IF(O16=0,0,10^(0.722762521*LOG10(E16/175.508)^2)*O16)</f>
        <v>214.77713351650158</v>
      </c>
      <c r="Q16" s="9"/>
      <c r="R16" s="4"/>
      <c r="S16" s="4"/>
    </row>
    <row r="17" spans="1:19" ht="13.65" customHeight="1" x14ac:dyDescent="0.25">
      <c r="A17" s="11">
        <v>3</v>
      </c>
      <c r="B17" s="12" t="s">
        <v>88</v>
      </c>
      <c r="C17" s="11">
        <v>2009</v>
      </c>
      <c r="D17" s="13" t="s">
        <v>27</v>
      </c>
      <c r="E17" s="14">
        <v>75.5</v>
      </c>
      <c r="F17" s="131">
        <v>60</v>
      </c>
      <c r="G17" s="131">
        <v>65</v>
      </c>
      <c r="H17" s="131">
        <v>69</v>
      </c>
      <c r="I17" s="16">
        <v>69</v>
      </c>
      <c r="J17" s="131">
        <v>87</v>
      </c>
      <c r="K17" s="131">
        <v>92</v>
      </c>
      <c r="L17" s="132">
        <v>95</v>
      </c>
      <c r="M17" s="16">
        <v>92</v>
      </c>
      <c r="N17" s="17">
        <v>4</v>
      </c>
      <c r="O17" s="18">
        <f>I17+M17</f>
        <v>161</v>
      </c>
      <c r="P17" s="14">
        <f t="shared" si="1"/>
        <v>201.29338094722985</v>
      </c>
      <c r="Q17" s="20" t="s">
        <v>47</v>
      </c>
      <c r="R17" s="4"/>
      <c r="S17" s="4"/>
    </row>
    <row r="18" spans="1:19" s="62" customFormat="1" ht="13.65" customHeight="1" x14ac:dyDescent="0.25">
      <c r="A18" s="11">
        <v>4</v>
      </c>
      <c r="B18" s="125" t="s">
        <v>84</v>
      </c>
      <c r="C18" s="11">
        <v>2008</v>
      </c>
      <c r="D18" s="13" t="s">
        <v>27</v>
      </c>
      <c r="E18" s="14">
        <v>75.2</v>
      </c>
      <c r="F18" s="131">
        <v>64</v>
      </c>
      <c r="G18" s="131">
        <v>68</v>
      </c>
      <c r="H18" s="132">
        <v>73</v>
      </c>
      <c r="I18" s="16">
        <v>68</v>
      </c>
      <c r="J18" s="131">
        <v>89</v>
      </c>
      <c r="K18" s="131">
        <v>94</v>
      </c>
      <c r="L18" s="131">
        <v>97</v>
      </c>
      <c r="M18" s="16">
        <v>97</v>
      </c>
      <c r="N18" s="17">
        <v>3</v>
      </c>
      <c r="O18" s="18">
        <f>I18+M18</f>
        <v>165</v>
      </c>
      <c r="P18" s="14">
        <f t="shared" si="1"/>
        <v>206.73090482052268</v>
      </c>
      <c r="Q18" s="20"/>
      <c r="R18" s="4"/>
      <c r="S18" s="4"/>
    </row>
    <row r="19" spans="1:19" ht="13.65" customHeight="1" x14ac:dyDescent="0.25">
      <c r="A19" s="71" t="s">
        <v>89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34"/>
      <c r="R19" s="4"/>
      <c r="S19" s="4"/>
    </row>
    <row r="20" spans="1:19" ht="13.65" customHeight="1" x14ac:dyDescent="0.25">
      <c r="A20" s="11">
        <v>1</v>
      </c>
      <c r="B20" s="12" t="s">
        <v>90</v>
      </c>
      <c r="C20" s="11">
        <v>1977</v>
      </c>
      <c r="D20" s="13" t="s">
        <v>45</v>
      </c>
      <c r="E20" s="14">
        <v>87.5</v>
      </c>
      <c r="F20" s="131">
        <v>90</v>
      </c>
      <c r="G20" s="132">
        <v>96</v>
      </c>
      <c r="H20" s="131">
        <v>96</v>
      </c>
      <c r="I20" s="16">
        <v>96</v>
      </c>
      <c r="J20" s="131">
        <v>110</v>
      </c>
      <c r="K20" s="131">
        <v>115</v>
      </c>
      <c r="L20" s="132">
        <v>120</v>
      </c>
      <c r="M20" s="16">
        <v>115</v>
      </c>
      <c r="N20" s="17">
        <v>2</v>
      </c>
      <c r="O20" s="18">
        <f>I20+M20</f>
        <v>211</v>
      </c>
      <c r="P20" s="14">
        <f>IF(O20=0,0,10^(0.722762521*LOG10(E20/175.508)^2)*O20)</f>
        <v>245.65604290621874</v>
      </c>
      <c r="Q20" s="9"/>
      <c r="R20" s="4"/>
      <c r="S20" s="4"/>
    </row>
    <row r="21" spans="1:19" ht="13.65" customHeight="1" x14ac:dyDescent="0.25">
      <c r="A21" s="11">
        <v>2</v>
      </c>
      <c r="B21" s="12" t="s">
        <v>91</v>
      </c>
      <c r="C21" s="11">
        <v>2011</v>
      </c>
      <c r="D21" s="13" t="s">
        <v>20</v>
      </c>
      <c r="E21" s="14">
        <v>84.8</v>
      </c>
      <c r="F21" s="131">
        <v>23</v>
      </c>
      <c r="G21" s="131">
        <v>26</v>
      </c>
      <c r="H21" s="131">
        <v>28</v>
      </c>
      <c r="I21" s="16">
        <v>28</v>
      </c>
      <c r="J21" s="131">
        <v>30</v>
      </c>
      <c r="K21" s="131">
        <v>32</v>
      </c>
      <c r="L21" s="131">
        <v>34</v>
      </c>
      <c r="M21" s="16">
        <v>34</v>
      </c>
      <c r="N21" s="17">
        <v>3</v>
      </c>
      <c r="O21" s="18">
        <f>I21+M21</f>
        <v>62</v>
      </c>
      <c r="P21" s="14">
        <f t="shared" ref="P21:P23" si="2">IF(O21=0,0,10^(0.722762521*LOG10(E21/175.508)^2)*O21)</f>
        <v>73.201280596663821</v>
      </c>
      <c r="Q21" s="9"/>
      <c r="R21" s="4"/>
      <c r="S21" s="4"/>
    </row>
    <row r="22" spans="1:19" ht="13.65" customHeight="1" x14ac:dyDescent="0.25">
      <c r="A22" s="11">
        <v>3</v>
      </c>
      <c r="B22" s="12" t="s">
        <v>92</v>
      </c>
      <c r="C22" s="11">
        <v>1998</v>
      </c>
      <c r="D22" s="13" t="s">
        <v>27</v>
      </c>
      <c r="E22" s="14">
        <v>85.5</v>
      </c>
      <c r="F22" s="131">
        <v>128</v>
      </c>
      <c r="G22" s="131">
        <v>135</v>
      </c>
      <c r="H22" s="131">
        <v>140</v>
      </c>
      <c r="I22" s="16">
        <v>140</v>
      </c>
      <c r="J22" s="131">
        <v>160</v>
      </c>
      <c r="K22" s="131">
        <v>170</v>
      </c>
      <c r="L22" s="131">
        <v>175</v>
      </c>
      <c r="M22" s="16">
        <v>175</v>
      </c>
      <c r="N22" s="17">
        <v>1</v>
      </c>
      <c r="O22" s="18">
        <f>I22+M22</f>
        <v>315</v>
      </c>
      <c r="P22" s="14">
        <f t="shared" si="2"/>
        <v>370.52406576559855</v>
      </c>
      <c r="Q22" s="20" t="s">
        <v>93</v>
      </c>
      <c r="R22" s="4"/>
      <c r="S22" s="4"/>
    </row>
    <row r="23" spans="1:19" ht="13.65" customHeight="1" x14ac:dyDescent="0.25">
      <c r="A23" s="11">
        <v>4</v>
      </c>
      <c r="B23" s="12" t="s">
        <v>94</v>
      </c>
      <c r="C23" s="11">
        <v>2012</v>
      </c>
      <c r="D23" s="13" t="s">
        <v>20</v>
      </c>
      <c r="E23" s="14">
        <v>86.8</v>
      </c>
      <c r="F23" s="131">
        <v>19</v>
      </c>
      <c r="G23" s="131">
        <v>21</v>
      </c>
      <c r="H23" s="131">
        <v>23</v>
      </c>
      <c r="I23" s="16">
        <v>23</v>
      </c>
      <c r="J23" s="131">
        <v>25</v>
      </c>
      <c r="K23" s="131">
        <v>27</v>
      </c>
      <c r="L23" s="131">
        <v>30</v>
      </c>
      <c r="M23" s="16">
        <v>30</v>
      </c>
      <c r="N23" s="17">
        <v>4</v>
      </c>
      <c r="O23" s="18">
        <f>I23+M23</f>
        <v>53</v>
      </c>
      <c r="P23" s="14">
        <f t="shared" si="2"/>
        <v>61.923278544356414</v>
      </c>
      <c r="Q23" s="9"/>
      <c r="R23" s="4"/>
      <c r="S23" s="4"/>
    </row>
    <row r="24" spans="1:19" ht="13.65" customHeight="1" x14ac:dyDescent="0.25">
      <c r="A24" s="71" t="s">
        <v>95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9"/>
      <c r="R24" s="39"/>
      <c r="S24" s="4"/>
    </row>
    <row r="25" spans="1:19" ht="13.65" customHeight="1" x14ac:dyDescent="0.25">
      <c r="A25" s="11">
        <v>1</v>
      </c>
      <c r="B25" s="12" t="s">
        <v>96</v>
      </c>
      <c r="C25" s="11">
        <v>2000</v>
      </c>
      <c r="D25" s="13" t="s">
        <v>20</v>
      </c>
      <c r="E25" s="14">
        <v>91.5</v>
      </c>
      <c r="F25" s="131">
        <v>145</v>
      </c>
      <c r="G25" s="131">
        <v>152</v>
      </c>
      <c r="H25" s="132">
        <v>160</v>
      </c>
      <c r="I25" s="16">
        <v>152</v>
      </c>
      <c r="J25" s="131">
        <v>180</v>
      </c>
      <c r="K25" s="131">
        <v>190</v>
      </c>
      <c r="L25" s="131">
        <v>196</v>
      </c>
      <c r="M25" s="16">
        <v>196</v>
      </c>
      <c r="N25" s="17">
        <v>1</v>
      </c>
      <c r="O25" s="18">
        <f>I25+M25</f>
        <v>348</v>
      </c>
      <c r="P25" s="14">
        <f>IF(O25=0,0,10^(0.722762521*LOG10(E25/175.508)^2)*O25)</f>
        <v>397.57016308342247</v>
      </c>
      <c r="Q25" s="20" t="s">
        <v>93</v>
      </c>
      <c r="R25" s="4"/>
      <c r="S25" s="4"/>
    </row>
    <row r="26" spans="1:19" ht="13.65" customHeight="1" x14ac:dyDescent="0.25">
      <c r="A26" s="11">
        <v>2</v>
      </c>
      <c r="B26" s="12" t="s">
        <v>97</v>
      </c>
      <c r="C26" s="11">
        <v>2006</v>
      </c>
      <c r="D26" s="13" t="s">
        <v>27</v>
      </c>
      <c r="E26" s="14">
        <v>95.9</v>
      </c>
      <c r="F26" s="131">
        <v>65</v>
      </c>
      <c r="G26" s="131">
        <v>70</v>
      </c>
      <c r="H26" s="134">
        <f>-I2670</f>
        <v>0</v>
      </c>
      <c r="I26" s="16">
        <v>70</v>
      </c>
      <c r="J26" s="131">
        <v>85</v>
      </c>
      <c r="K26" s="134">
        <v>0</v>
      </c>
      <c r="L26" s="134">
        <v>0</v>
      </c>
      <c r="M26" s="16">
        <v>85</v>
      </c>
      <c r="N26" s="17">
        <v>2</v>
      </c>
      <c r="O26" s="18">
        <f>I26+M26</f>
        <v>155</v>
      </c>
      <c r="P26" s="14">
        <f>IF(O26=0,0,10^(0.722762521*LOG10(E26/175.508)^2)*O26)</f>
        <v>173.83063763557607</v>
      </c>
      <c r="Q26" s="20"/>
      <c r="R26" s="4"/>
      <c r="S26" s="4"/>
    </row>
    <row r="27" spans="1:19" ht="13.65" customHeight="1" x14ac:dyDescent="0.25">
      <c r="A27" s="71" t="s">
        <v>98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9"/>
      <c r="R27" s="4"/>
      <c r="S27" s="4"/>
    </row>
    <row r="28" spans="1:19" s="62" customFormat="1" ht="13.65" customHeight="1" x14ac:dyDescent="0.25">
      <c r="A28" s="129" t="s">
        <v>144</v>
      </c>
      <c r="B28" s="127" t="s">
        <v>142</v>
      </c>
      <c r="C28" s="126">
        <v>2004</v>
      </c>
      <c r="D28" s="126" t="s">
        <v>51</v>
      </c>
      <c r="E28" s="126">
        <v>103.2</v>
      </c>
      <c r="F28" s="135">
        <v>85</v>
      </c>
      <c r="G28" s="136">
        <v>90</v>
      </c>
      <c r="H28" s="136">
        <v>95</v>
      </c>
      <c r="I28" s="16">
        <v>95</v>
      </c>
      <c r="J28" s="135">
        <v>110</v>
      </c>
      <c r="K28" s="136">
        <v>117</v>
      </c>
      <c r="L28" s="136">
        <v>122</v>
      </c>
      <c r="M28" s="16">
        <v>122</v>
      </c>
      <c r="N28" s="126">
        <v>2</v>
      </c>
      <c r="O28" s="18">
        <f>I28+M28</f>
        <v>217</v>
      </c>
      <c r="P28" s="14">
        <f>IF(O28=0,0,10^(0.722762521*LOG10(E28/175.508)^2)*O28)</f>
        <v>237.08242137890289</v>
      </c>
      <c r="Q28" s="9"/>
      <c r="R28" s="4"/>
      <c r="S28" s="4"/>
    </row>
    <row r="29" spans="1:19" ht="13.65" customHeight="1" x14ac:dyDescent="0.25">
      <c r="A29" s="11">
        <v>2</v>
      </c>
      <c r="B29" s="12" t="s">
        <v>99</v>
      </c>
      <c r="C29" s="11">
        <v>2007</v>
      </c>
      <c r="D29" s="13" t="s">
        <v>45</v>
      </c>
      <c r="E29" s="14">
        <v>104.95</v>
      </c>
      <c r="F29" s="131">
        <v>90</v>
      </c>
      <c r="G29" s="131">
        <v>95</v>
      </c>
      <c r="H29" s="131">
        <v>100</v>
      </c>
      <c r="I29" s="16">
        <v>100</v>
      </c>
      <c r="J29" s="131">
        <v>100</v>
      </c>
      <c r="K29" s="131">
        <v>105</v>
      </c>
      <c r="L29" s="131">
        <v>111</v>
      </c>
      <c r="M29" s="16">
        <v>111</v>
      </c>
      <c r="N29" s="17">
        <v>3</v>
      </c>
      <c r="O29" s="18">
        <f>I29+M29</f>
        <v>211</v>
      </c>
      <c r="P29" s="14">
        <f t="shared" ref="P29:P31" si="3">IF(O29=0,0,10^(0.722762521*LOG10(E29/175.508)^2)*O29)</f>
        <v>229.2588743106173</v>
      </c>
      <c r="Q29" s="9"/>
      <c r="R29" s="4"/>
      <c r="S29" s="4"/>
    </row>
    <row r="30" spans="1:19" ht="13.65" customHeight="1" x14ac:dyDescent="0.25">
      <c r="A30" s="11">
        <v>3</v>
      </c>
      <c r="B30" s="12" t="s">
        <v>100</v>
      </c>
      <c r="C30" s="11">
        <v>2009</v>
      </c>
      <c r="D30" s="13" t="s">
        <v>51</v>
      </c>
      <c r="E30" s="14">
        <v>100.3</v>
      </c>
      <c r="F30" s="132">
        <v>65</v>
      </c>
      <c r="G30" s="131">
        <v>65</v>
      </c>
      <c r="H30" s="131">
        <v>70</v>
      </c>
      <c r="I30" s="16">
        <v>70</v>
      </c>
      <c r="J30" s="131">
        <v>85</v>
      </c>
      <c r="K30" s="132">
        <v>90</v>
      </c>
      <c r="L30" s="131">
        <v>90</v>
      </c>
      <c r="M30" s="16">
        <v>90</v>
      </c>
      <c r="N30" s="17">
        <v>4</v>
      </c>
      <c r="O30" s="18">
        <f>I30+M30</f>
        <v>160</v>
      </c>
      <c r="P30" s="14">
        <f t="shared" si="3"/>
        <v>176.52124269376924</v>
      </c>
      <c r="Q30" s="9"/>
      <c r="R30" s="4"/>
      <c r="S30" s="4"/>
    </row>
    <row r="31" spans="1:19" ht="13.65" customHeight="1" x14ac:dyDescent="0.25">
      <c r="A31" s="11">
        <v>4</v>
      </c>
      <c r="B31" s="12" t="s">
        <v>101</v>
      </c>
      <c r="C31" s="11">
        <v>2007</v>
      </c>
      <c r="D31" s="13" t="s">
        <v>27</v>
      </c>
      <c r="E31" s="14">
        <v>127.4</v>
      </c>
      <c r="F31" s="131">
        <v>100</v>
      </c>
      <c r="G31" s="131">
        <v>105</v>
      </c>
      <c r="H31" s="134">
        <v>0</v>
      </c>
      <c r="I31" s="16">
        <v>105</v>
      </c>
      <c r="J31" s="131">
        <v>123</v>
      </c>
      <c r="K31" s="134">
        <v>0</v>
      </c>
      <c r="L31" s="134">
        <v>0</v>
      </c>
      <c r="M31" s="16">
        <v>123</v>
      </c>
      <c r="N31" s="17">
        <v>1</v>
      </c>
      <c r="O31" s="18">
        <f>I31+M31</f>
        <v>228</v>
      </c>
      <c r="P31" s="14">
        <f t="shared" si="3"/>
        <v>235.46424514450536</v>
      </c>
      <c r="Q31" s="138" t="s">
        <v>146</v>
      </c>
      <c r="R31" s="4"/>
      <c r="S31" s="4"/>
    </row>
    <row r="32" spans="1:19" ht="15" customHeight="1" x14ac:dyDescent="0.25">
      <c r="A32" s="93" t="s">
        <v>56</v>
      </c>
      <c r="B32" s="94"/>
      <c r="C32" s="94"/>
      <c r="D32" s="94"/>
      <c r="E32" s="94"/>
      <c r="F32" s="94"/>
      <c r="G32" s="94"/>
      <c r="H32" s="94"/>
      <c r="I32" s="94"/>
      <c r="J32" s="95"/>
      <c r="K32" s="95"/>
      <c r="L32" s="95"/>
      <c r="M32" s="95"/>
      <c r="N32" s="95"/>
      <c r="O32" s="95"/>
      <c r="P32" s="95"/>
      <c r="Q32" s="5"/>
      <c r="R32" s="4"/>
      <c r="S32" s="4"/>
    </row>
    <row r="33" spans="1:19" ht="15" customHeight="1" x14ac:dyDescent="0.25">
      <c r="A33" s="104" t="s">
        <v>57</v>
      </c>
      <c r="B33" s="105"/>
      <c r="C33" s="96" t="s">
        <v>4</v>
      </c>
      <c r="D33" s="97"/>
      <c r="E33" s="97"/>
      <c r="F33" s="96" t="s">
        <v>58</v>
      </c>
      <c r="G33" s="97"/>
      <c r="H33" s="96" t="s">
        <v>59</v>
      </c>
      <c r="I33" s="97"/>
      <c r="J33" s="98"/>
      <c r="K33" s="98"/>
      <c r="L33" s="99"/>
      <c r="M33" s="21"/>
      <c r="N33" s="21"/>
      <c r="O33" s="22"/>
      <c r="P33" s="22"/>
      <c r="Q33" s="5"/>
      <c r="R33" s="4"/>
      <c r="S33" s="4"/>
    </row>
    <row r="34" spans="1:19" ht="15" customHeight="1" x14ac:dyDescent="0.25">
      <c r="A34" s="100" t="s">
        <v>60</v>
      </c>
      <c r="B34" s="101"/>
      <c r="C34" s="100" t="s">
        <v>61</v>
      </c>
      <c r="D34" s="101"/>
      <c r="E34" s="101"/>
      <c r="F34" s="100" t="s">
        <v>20</v>
      </c>
      <c r="G34" s="101"/>
      <c r="H34" s="102"/>
      <c r="I34" s="102"/>
      <c r="J34" s="98"/>
      <c r="K34" s="98"/>
      <c r="L34" s="99"/>
      <c r="M34" s="21"/>
      <c r="N34" s="21"/>
      <c r="O34" s="21"/>
      <c r="P34" s="21"/>
      <c r="Q34" s="5"/>
      <c r="R34" s="4"/>
      <c r="S34" s="4"/>
    </row>
    <row r="35" spans="1:19" ht="15" customHeight="1" x14ac:dyDescent="0.25">
      <c r="A35" s="100" t="s">
        <v>62</v>
      </c>
      <c r="B35" s="101"/>
      <c r="C35" s="100" t="s">
        <v>63</v>
      </c>
      <c r="D35" s="101"/>
      <c r="E35" s="101"/>
      <c r="F35" s="100" t="s">
        <v>20</v>
      </c>
      <c r="G35" s="101"/>
      <c r="H35" s="102"/>
      <c r="I35" s="102"/>
      <c r="J35" s="98"/>
      <c r="K35" s="98"/>
      <c r="L35" s="99"/>
      <c r="M35" s="21"/>
      <c r="N35" s="21"/>
      <c r="O35" s="21"/>
      <c r="P35" s="21"/>
      <c r="Q35" s="5"/>
      <c r="R35" s="4"/>
      <c r="S35" s="4"/>
    </row>
    <row r="36" spans="1:19" ht="15" customHeight="1" x14ac:dyDescent="0.25">
      <c r="A36" s="100" t="s">
        <v>64</v>
      </c>
      <c r="B36" s="101"/>
      <c r="C36" s="100" t="s">
        <v>65</v>
      </c>
      <c r="D36" s="101"/>
      <c r="E36" s="101"/>
      <c r="F36" s="100" t="s">
        <v>20</v>
      </c>
      <c r="G36" s="101"/>
      <c r="H36" s="102"/>
      <c r="I36" s="102"/>
      <c r="J36" s="98"/>
      <c r="K36" s="98"/>
      <c r="L36" s="99"/>
      <c r="M36" s="21"/>
      <c r="N36" s="21"/>
      <c r="O36" s="21"/>
      <c r="P36" s="21"/>
      <c r="Q36" s="5"/>
      <c r="R36" s="4"/>
      <c r="S36" s="4"/>
    </row>
    <row r="37" spans="1:19" ht="15" customHeight="1" x14ac:dyDescent="0.25">
      <c r="A37" s="100" t="s">
        <v>66</v>
      </c>
      <c r="B37" s="101"/>
      <c r="C37" s="101"/>
      <c r="D37" s="101"/>
      <c r="E37" s="101"/>
      <c r="F37" s="101"/>
      <c r="G37" s="101"/>
      <c r="H37" s="102"/>
      <c r="I37" s="102"/>
      <c r="J37" s="98"/>
      <c r="K37" s="98"/>
      <c r="L37" s="99"/>
      <c r="M37" s="21"/>
      <c r="N37" s="21"/>
      <c r="O37" s="21"/>
      <c r="P37" s="21"/>
      <c r="Q37" s="5"/>
      <c r="R37" s="4"/>
      <c r="S37" s="4"/>
    </row>
    <row r="38" spans="1:19" ht="15" customHeight="1" x14ac:dyDescent="0.25">
      <c r="A38" s="100" t="s">
        <v>67</v>
      </c>
      <c r="B38" s="101"/>
      <c r="C38" s="101"/>
      <c r="D38" s="101"/>
      <c r="E38" s="101"/>
      <c r="F38" s="101"/>
      <c r="G38" s="101"/>
      <c r="H38" s="102"/>
      <c r="I38" s="102"/>
      <c r="J38" s="99"/>
      <c r="K38" s="103"/>
      <c r="L38" s="103"/>
      <c r="M38" s="21"/>
      <c r="N38" s="21"/>
      <c r="O38" s="21"/>
      <c r="P38" s="21"/>
      <c r="Q38" s="5"/>
      <c r="R38" s="4"/>
      <c r="S38" s="4"/>
    </row>
    <row r="39" spans="1:19" ht="13.6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8"/>
      <c r="K39" s="28"/>
      <c r="L39" s="28"/>
      <c r="M39" s="28"/>
      <c r="N39" s="28"/>
      <c r="O39" s="28"/>
      <c r="P39" s="28"/>
      <c r="Q39" s="4"/>
      <c r="R39" s="4"/>
      <c r="S39" s="4"/>
    </row>
    <row r="40" spans="1:19" ht="13.6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3.6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3.65" customHeight="1" x14ac:dyDescent="0.25">
      <c r="A42" s="39"/>
      <c r="B42" s="39"/>
      <c r="C42" s="39"/>
      <c r="D42" s="39"/>
      <c r="E42" s="39"/>
      <c r="F42" s="39"/>
      <c r="G42" s="39"/>
      <c r="H42" s="39"/>
      <c r="I42" s="40"/>
      <c r="J42" s="39"/>
      <c r="K42" s="39"/>
      <c r="L42" s="39"/>
      <c r="M42" s="40"/>
      <c r="N42" s="39"/>
      <c r="O42" s="40"/>
      <c r="P42" s="39"/>
      <c r="Q42" s="39"/>
      <c r="R42" s="4"/>
      <c r="S42" s="4"/>
    </row>
    <row r="43" spans="1:19" ht="13.6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3.6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3.6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3.65" customHeight="1" x14ac:dyDescent="0.25">
      <c r="A46" s="39"/>
      <c r="B46" s="39"/>
      <c r="C46" s="39"/>
      <c r="D46" s="39"/>
      <c r="E46" s="39"/>
      <c r="F46" s="39"/>
      <c r="G46" s="39"/>
      <c r="H46" s="39"/>
      <c r="I46" s="40"/>
      <c r="J46" s="39"/>
      <c r="K46" s="39"/>
      <c r="L46" s="39"/>
      <c r="M46" s="40"/>
      <c r="N46" s="39"/>
      <c r="O46" s="40"/>
      <c r="P46" s="39"/>
      <c r="Q46" s="39"/>
      <c r="R46" s="4"/>
      <c r="S46" s="4"/>
    </row>
  </sheetData>
  <mergeCells count="50">
    <mergeCell ref="A2:P2"/>
    <mergeCell ref="A3:P3"/>
    <mergeCell ref="A4:P4"/>
    <mergeCell ref="A5:N5"/>
    <mergeCell ref="A6:A7"/>
    <mergeCell ref="B6:B7"/>
    <mergeCell ref="C6:C7"/>
    <mergeCell ref="D6:D7"/>
    <mergeCell ref="P6:P7"/>
    <mergeCell ref="E6:E7"/>
    <mergeCell ref="A19:P19"/>
    <mergeCell ref="F6:I6"/>
    <mergeCell ref="A32:P32"/>
    <mergeCell ref="J6:M6"/>
    <mergeCell ref="N6:N7"/>
    <mergeCell ref="A24:P24"/>
    <mergeCell ref="A27:P27"/>
    <mergeCell ref="A13:P13"/>
    <mergeCell ref="A8:P8"/>
    <mergeCell ref="O6:O7"/>
    <mergeCell ref="H33:I33"/>
    <mergeCell ref="J33:L33"/>
    <mergeCell ref="A34:B34"/>
    <mergeCell ref="C34:E34"/>
    <mergeCell ref="F34:G34"/>
    <mergeCell ref="H34:I34"/>
    <mergeCell ref="J34:L34"/>
    <mergeCell ref="A33:B33"/>
    <mergeCell ref="C33:E33"/>
    <mergeCell ref="F33:G33"/>
    <mergeCell ref="A36:B36"/>
    <mergeCell ref="C36:E36"/>
    <mergeCell ref="F36:G36"/>
    <mergeCell ref="H36:I36"/>
    <mergeCell ref="J36:L36"/>
    <mergeCell ref="A35:B35"/>
    <mergeCell ref="C35:E35"/>
    <mergeCell ref="F35:G35"/>
    <mergeCell ref="H35:I35"/>
    <mergeCell ref="J35:L35"/>
    <mergeCell ref="A38:B38"/>
    <mergeCell ref="C38:E38"/>
    <mergeCell ref="F38:G38"/>
    <mergeCell ref="H38:I38"/>
    <mergeCell ref="J38:L38"/>
    <mergeCell ref="A37:B37"/>
    <mergeCell ref="C37:E37"/>
    <mergeCell ref="F37:G37"/>
    <mergeCell ref="H37:I37"/>
    <mergeCell ref="J37:L37"/>
  </mergeCells>
  <pageMargins left="0.7" right="0.7" top="0.75" bottom="0.75" header="0.3" footer="0.3"/>
  <pageSetup scale="84" orientation="landscape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89138-D8B4-4C98-94F7-E9D2251A0245}">
  <dimension ref="A1:F7"/>
  <sheetViews>
    <sheetView workbookViewId="0">
      <selection activeCell="F14" sqref="F14"/>
    </sheetView>
  </sheetViews>
  <sheetFormatPr defaultRowHeight="13.2" x14ac:dyDescent="0.25"/>
  <sheetData>
    <row r="1" spans="1:6" x14ac:dyDescent="0.25">
      <c r="A1" s="139" t="s">
        <v>51</v>
      </c>
      <c r="B1" s="139" t="s">
        <v>20</v>
      </c>
      <c r="C1" s="139" t="s">
        <v>27</v>
      </c>
      <c r="D1" s="139" t="s">
        <v>31</v>
      </c>
      <c r="E1" s="139" t="s">
        <v>147</v>
      </c>
    </row>
    <row r="2" spans="1:6" x14ac:dyDescent="0.25">
      <c r="B2">
        <v>397</v>
      </c>
      <c r="C2">
        <v>370</v>
      </c>
      <c r="F2" s="139" t="s">
        <v>148</v>
      </c>
    </row>
    <row r="3" spans="1:6" x14ac:dyDescent="0.25">
      <c r="A3">
        <v>237</v>
      </c>
      <c r="B3">
        <v>325</v>
      </c>
      <c r="C3">
        <v>235</v>
      </c>
      <c r="D3">
        <v>249</v>
      </c>
      <c r="E3">
        <v>212</v>
      </c>
      <c r="F3" s="139" t="s">
        <v>149</v>
      </c>
    </row>
    <row r="4" spans="1:6" x14ac:dyDescent="0.25">
      <c r="A4">
        <v>229</v>
      </c>
      <c r="B4" s="14">
        <v>255.36</v>
      </c>
      <c r="C4">
        <v>201</v>
      </c>
      <c r="D4">
        <v>255</v>
      </c>
      <c r="E4">
        <v>140</v>
      </c>
      <c r="F4" s="139" t="s">
        <v>150</v>
      </c>
    </row>
    <row r="5" spans="1:6" x14ac:dyDescent="0.25">
      <c r="B5">
        <v>126</v>
      </c>
      <c r="C5">
        <v>107</v>
      </c>
      <c r="F5" s="139" t="s">
        <v>151</v>
      </c>
    </row>
    <row r="6" spans="1:6" x14ac:dyDescent="0.25">
      <c r="B6">
        <v>175</v>
      </c>
      <c r="C6">
        <v>149</v>
      </c>
      <c r="F6" s="139" t="s">
        <v>152</v>
      </c>
    </row>
    <row r="7" spans="1:6" x14ac:dyDescent="0.25">
      <c r="B7">
        <f>SUM(B2:B6)</f>
        <v>1278.3600000000001</v>
      </c>
      <c r="C7">
        <f>SUM(C2:C6)</f>
        <v>1062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2"/>
  <sheetViews>
    <sheetView showGridLines="0" workbookViewId="0"/>
  </sheetViews>
  <sheetFormatPr defaultColWidth="8.88671875" defaultRowHeight="13.2" customHeight="1" x14ac:dyDescent="0.25"/>
  <cols>
    <col min="1" max="18" width="8.88671875" style="41" customWidth="1"/>
    <col min="19" max="16384" width="8.88671875" style="41"/>
  </cols>
  <sheetData>
    <row r="1" spans="1:17" ht="13.65" customHeight="1" x14ac:dyDescent="0.25">
      <c r="A1" s="11">
        <v>1</v>
      </c>
      <c r="B1" s="12" t="s">
        <v>86</v>
      </c>
      <c r="C1" s="11">
        <v>2006</v>
      </c>
      <c r="D1" s="13" t="s">
        <v>20</v>
      </c>
      <c r="E1" s="14">
        <v>77.3</v>
      </c>
      <c r="F1" s="42">
        <v>107</v>
      </c>
      <c r="G1" s="42">
        <v>112</v>
      </c>
      <c r="H1" s="43">
        <v>116</v>
      </c>
      <c r="I1" s="16">
        <v>112</v>
      </c>
      <c r="J1" s="42">
        <v>125</v>
      </c>
      <c r="K1" s="42">
        <v>132</v>
      </c>
      <c r="L1" s="42">
        <v>137</v>
      </c>
      <c r="M1" s="16">
        <v>137</v>
      </c>
      <c r="N1" s="13" t="s">
        <v>102</v>
      </c>
      <c r="O1" s="18">
        <f t="shared" ref="O1:O42" si="0">I1+M1</f>
        <v>249</v>
      </c>
      <c r="P1" s="14">
        <f t="shared" ref="P1:P42" si="1">IF(O1=0,0,10^(0.75194503*LOG10(E1/175.508)^2)*O1)</f>
        <v>310.14210446459373</v>
      </c>
      <c r="Q1" s="34"/>
    </row>
    <row r="2" spans="1:17" ht="13.65" customHeight="1" x14ac:dyDescent="0.25">
      <c r="A2" s="11">
        <v>6</v>
      </c>
      <c r="B2" s="12" t="s">
        <v>103</v>
      </c>
      <c r="C2" s="11">
        <v>2011</v>
      </c>
      <c r="D2" s="13" t="s">
        <v>27</v>
      </c>
      <c r="E2" s="14">
        <v>51.9</v>
      </c>
      <c r="F2" s="42">
        <v>33</v>
      </c>
      <c r="G2" s="42">
        <v>35</v>
      </c>
      <c r="H2" s="42">
        <v>36</v>
      </c>
      <c r="I2" s="16">
        <v>36</v>
      </c>
      <c r="J2" s="42">
        <v>42</v>
      </c>
      <c r="K2" s="42">
        <v>44</v>
      </c>
      <c r="L2" s="43">
        <v>46</v>
      </c>
      <c r="M2" s="16">
        <v>44</v>
      </c>
      <c r="N2" s="13" t="s">
        <v>104</v>
      </c>
      <c r="O2" s="18">
        <f t="shared" si="0"/>
        <v>80</v>
      </c>
      <c r="P2" s="14">
        <f t="shared" si="1"/>
        <v>129.90268291074324</v>
      </c>
      <c r="Q2" s="34"/>
    </row>
    <row r="3" spans="1:17" ht="13.65" customHeight="1" x14ac:dyDescent="0.25">
      <c r="A3" s="11">
        <v>2</v>
      </c>
      <c r="B3" s="12" t="s">
        <v>105</v>
      </c>
      <c r="C3" s="11">
        <v>2008</v>
      </c>
      <c r="D3" s="13" t="s">
        <v>27</v>
      </c>
      <c r="E3" s="14">
        <v>87.5</v>
      </c>
      <c r="F3" s="42">
        <v>65</v>
      </c>
      <c r="G3" s="42">
        <v>70</v>
      </c>
      <c r="H3" s="42">
        <v>74</v>
      </c>
      <c r="I3" s="16">
        <v>74</v>
      </c>
      <c r="J3" s="42">
        <v>90</v>
      </c>
      <c r="K3" s="42">
        <v>95</v>
      </c>
      <c r="L3" s="42">
        <v>100</v>
      </c>
      <c r="M3" s="16">
        <v>100</v>
      </c>
      <c r="N3" s="13" t="s">
        <v>106</v>
      </c>
      <c r="O3" s="18">
        <f t="shared" si="0"/>
        <v>174</v>
      </c>
      <c r="P3" s="14">
        <f t="shared" si="1"/>
        <v>203.82661889366065</v>
      </c>
      <c r="Q3" s="34"/>
    </row>
    <row r="4" spans="1:17" ht="13.65" customHeight="1" x14ac:dyDescent="0.25">
      <c r="A4" s="11">
        <v>6</v>
      </c>
      <c r="B4" s="12" t="s">
        <v>87</v>
      </c>
      <c r="C4" s="11">
        <v>2007</v>
      </c>
      <c r="D4" s="13" t="s">
        <v>27</v>
      </c>
      <c r="E4" s="14">
        <v>70.8</v>
      </c>
      <c r="F4" s="42">
        <v>65</v>
      </c>
      <c r="G4" s="42">
        <v>70</v>
      </c>
      <c r="H4" s="43">
        <v>72</v>
      </c>
      <c r="I4" s="16">
        <v>70</v>
      </c>
      <c r="J4" s="42">
        <v>78</v>
      </c>
      <c r="K4" s="42">
        <v>82</v>
      </c>
      <c r="L4" s="42">
        <v>87</v>
      </c>
      <c r="M4" s="16">
        <v>87</v>
      </c>
      <c r="N4" s="13" t="s">
        <v>106</v>
      </c>
      <c r="O4" s="18">
        <f t="shared" si="0"/>
        <v>157</v>
      </c>
      <c r="P4" s="14">
        <f t="shared" si="1"/>
        <v>205.48724534776534</v>
      </c>
      <c r="Q4" s="34"/>
    </row>
    <row r="5" spans="1:17" ht="13.65" customHeight="1" x14ac:dyDescent="0.25">
      <c r="A5" s="11">
        <v>5</v>
      </c>
      <c r="B5" s="12" t="s">
        <v>107</v>
      </c>
      <c r="C5" s="11">
        <v>2008</v>
      </c>
      <c r="D5" s="13" t="s">
        <v>27</v>
      </c>
      <c r="E5" s="14">
        <v>71.3</v>
      </c>
      <c r="F5" s="42">
        <v>62</v>
      </c>
      <c r="G5" s="42">
        <v>67</v>
      </c>
      <c r="H5" s="42">
        <v>71</v>
      </c>
      <c r="I5" s="16">
        <v>71</v>
      </c>
      <c r="J5" s="42">
        <v>85</v>
      </c>
      <c r="K5" s="42">
        <v>90</v>
      </c>
      <c r="L5" s="42">
        <v>95</v>
      </c>
      <c r="M5" s="16">
        <v>95</v>
      </c>
      <c r="N5" s="13" t="s">
        <v>104</v>
      </c>
      <c r="O5" s="18">
        <f t="shared" si="0"/>
        <v>166</v>
      </c>
      <c r="P5" s="14">
        <f t="shared" si="1"/>
        <v>216.36558170800328</v>
      </c>
      <c r="Q5" s="34"/>
    </row>
    <row r="6" spans="1:17" ht="13.65" customHeight="1" x14ac:dyDescent="0.25">
      <c r="A6" s="11">
        <v>4</v>
      </c>
      <c r="B6" s="12" t="s">
        <v>108</v>
      </c>
      <c r="C6" s="11">
        <v>2007</v>
      </c>
      <c r="D6" s="13" t="s">
        <v>27</v>
      </c>
      <c r="E6" s="14">
        <v>126.2</v>
      </c>
      <c r="F6" s="42">
        <v>101</v>
      </c>
      <c r="G6" s="43">
        <v>106</v>
      </c>
      <c r="H6" s="42">
        <v>106</v>
      </c>
      <c r="I6" s="16">
        <v>106</v>
      </c>
      <c r="J6" s="43">
        <v>136</v>
      </c>
      <c r="K6" s="42">
        <v>136</v>
      </c>
      <c r="L6" s="42">
        <v>141</v>
      </c>
      <c r="M6" s="16">
        <v>141</v>
      </c>
      <c r="N6" s="13" t="s">
        <v>104</v>
      </c>
      <c r="O6" s="18">
        <f t="shared" si="0"/>
        <v>247</v>
      </c>
      <c r="P6" s="14">
        <f t="shared" si="1"/>
        <v>255.93201082659974</v>
      </c>
      <c r="Q6" s="34"/>
    </row>
    <row r="7" spans="1:17" ht="13.65" customHeight="1" x14ac:dyDescent="0.25">
      <c r="A7" s="11">
        <v>2</v>
      </c>
      <c r="B7" s="12" t="s">
        <v>109</v>
      </c>
      <c r="C7" s="11">
        <v>2002</v>
      </c>
      <c r="D7" s="13" t="s">
        <v>27</v>
      </c>
      <c r="E7" s="14">
        <v>81</v>
      </c>
      <c r="F7" s="42">
        <v>95</v>
      </c>
      <c r="G7" s="43">
        <v>105</v>
      </c>
      <c r="H7" s="42">
        <v>105</v>
      </c>
      <c r="I7" s="16">
        <v>105</v>
      </c>
      <c r="J7" s="42">
        <v>100</v>
      </c>
      <c r="K7" s="42">
        <v>110</v>
      </c>
      <c r="L7" s="19" t="s">
        <v>110</v>
      </c>
      <c r="M7" s="16">
        <v>110</v>
      </c>
      <c r="N7" s="13" t="s">
        <v>106</v>
      </c>
      <c r="O7" s="18">
        <f t="shared" si="0"/>
        <v>215</v>
      </c>
      <c r="P7" s="14">
        <f t="shared" si="1"/>
        <v>261.35753386825814</v>
      </c>
      <c r="Q7" s="34"/>
    </row>
    <row r="8" spans="1:17" ht="13.65" customHeight="1" x14ac:dyDescent="0.25">
      <c r="A8" s="11">
        <v>3</v>
      </c>
      <c r="B8" s="12" t="s">
        <v>111</v>
      </c>
      <c r="C8" s="11">
        <v>2008</v>
      </c>
      <c r="D8" s="13" t="s">
        <v>27</v>
      </c>
      <c r="E8" s="14">
        <v>73.3</v>
      </c>
      <c r="F8" s="42">
        <v>100</v>
      </c>
      <c r="G8" s="42">
        <v>105</v>
      </c>
      <c r="H8" s="43">
        <v>110</v>
      </c>
      <c r="I8" s="16">
        <v>105</v>
      </c>
      <c r="J8" s="42">
        <v>110</v>
      </c>
      <c r="K8" s="42">
        <v>120</v>
      </c>
      <c r="L8" s="43">
        <v>125</v>
      </c>
      <c r="M8" s="16">
        <v>120</v>
      </c>
      <c r="N8" s="13" t="s">
        <v>104</v>
      </c>
      <c r="O8" s="18">
        <f t="shared" si="0"/>
        <v>225</v>
      </c>
      <c r="P8" s="14">
        <f t="shared" si="1"/>
        <v>288.6042049757412</v>
      </c>
      <c r="Q8" s="34"/>
    </row>
    <row r="9" spans="1:17" ht="13.65" customHeight="1" x14ac:dyDescent="0.25">
      <c r="A9" s="11">
        <v>3</v>
      </c>
      <c r="B9" s="12" t="s">
        <v>92</v>
      </c>
      <c r="C9" s="11">
        <v>1998</v>
      </c>
      <c r="D9" s="13" t="s">
        <v>27</v>
      </c>
      <c r="E9" s="14">
        <v>88.3</v>
      </c>
      <c r="F9" s="42">
        <v>120</v>
      </c>
      <c r="G9" s="19" t="s">
        <v>110</v>
      </c>
      <c r="H9" s="19" t="s">
        <v>110</v>
      </c>
      <c r="I9" s="16">
        <v>120</v>
      </c>
      <c r="J9" s="42">
        <v>160</v>
      </c>
      <c r="K9" s="19" t="s">
        <v>110</v>
      </c>
      <c r="L9" s="19" t="s">
        <v>110</v>
      </c>
      <c r="M9" s="16">
        <v>160</v>
      </c>
      <c r="N9" s="17"/>
      <c r="O9" s="18">
        <f t="shared" si="0"/>
        <v>280</v>
      </c>
      <c r="P9" s="14">
        <f t="shared" si="1"/>
        <v>326.65139711952213</v>
      </c>
      <c r="Q9" s="44">
        <v>1132.54</v>
      </c>
    </row>
    <row r="10" spans="1:17" ht="13.65" customHeight="1" x14ac:dyDescent="0.25">
      <c r="A10" s="11">
        <v>1</v>
      </c>
      <c r="B10" s="12" t="s">
        <v>112</v>
      </c>
      <c r="C10" s="11">
        <v>2007</v>
      </c>
      <c r="D10" s="13" t="s">
        <v>25</v>
      </c>
      <c r="E10" s="14">
        <v>92.3</v>
      </c>
      <c r="F10" s="42">
        <v>70</v>
      </c>
      <c r="G10" s="42">
        <v>73</v>
      </c>
      <c r="H10" s="42">
        <v>77</v>
      </c>
      <c r="I10" s="16">
        <v>77</v>
      </c>
      <c r="J10" s="42">
        <v>88</v>
      </c>
      <c r="K10" s="42">
        <v>92</v>
      </c>
      <c r="L10" s="42">
        <v>95</v>
      </c>
      <c r="M10" s="16">
        <v>95</v>
      </c>
      <c r="N10" s="13" t="s">
        <v>104</v>
      </c>
      <c r="O10" s="18">
        <f t="shared" si="0"/>
        <v>172</v>
      </c>
      <c r="P10" s="14">
        <f t="shared" si="1"/>
        <v>196.83419940641829</v>
      </c>
      <c r="Q10" s="34"/>
    </row>
    <row r="11" spans="1:17" ht="13.65" customHeight="1" x14ac:dyDescent="0.25">
      <c r="A11" s="11">
        <v>2</v>
      </c>
      <c r="B11" s="12" t="s">
        <v>81</v>
      </c>
      <c r="C11" s="11">
        <v>2007</v>
      </c>
      <c r="D11" s="13" t="s">
        <v>25</v>
      </c>
      <c r="E11" s="14">
        <v>73</v>
      </c>
      <c r="F11" s="42">
        <v>100</v>
      </c>
      <c r="G11" s="42">
        <v>104</v>
      </c>
      <c r="H11" s="42">
        <v>107</v>
      </c>
      <c r="I11" s="16">
        <v>107</v>
      </c>
      <c r="J11" s="42">
        <v>120</v>
      </c>
      <c r="K11" s="43">
        <v>125</v>
      </c>
      <c r="L11" s="43">
        <v>125</v>
      </c>
      <c r="M11" s="16">
        <v>120</v>
      </c>
      <c r="N11" s="13" t="s">
        <v>102</v>
      </c>
      <c r="O11" s="18">
        <f t="shared" si="0"/>
        <v>227</v>
      </c>
      <c r="P11" s="14">
        <f t="shared" si="1"/>
        <v>291.85294862587256</v>
      </c>
      <c r="Q11" s="34"/>
    </row>
    <row r="12" spans="1:17" ht="13.65" customHeight="1" x14ac:dyDescent="0.25">
      <c r="A12" s="11">
        <v>4</v>
      </c>
      <c r="B12" s="12" t="s">
        <v>113</v>
      </c>
      <c r="C12" s="11">
        <v>2009</v>
      </c>
      <c r="D12" s="13" t="s">
        <v>18</v>
      </c>
      <c r="E12" s="14">
        <v>69.3</v>
      </c>
      <c r="F12" s="43">
        <v>33</v>
      </c>
      <c r="G12" s="42">
        <v>33</v>
      </c>
      <c r="H12" s="42">
        <v>36</v>
      </c>
      <c r="I12" s="16">
        <v>36</v>
      </c>
      <c r="J12" s="42">
        <v>42</v>
      </c>
      <c r="K12" s="42">
        <v>47</v>
      </c>
      <c r="L12" s="43">
        <v>50</v>
      </c>
      <c r="M12" s="16">
        <v>47</v>
      </c>
      <c r="N12" s="17"/>
      <c r="O12" s="18">
        <f t="shared" si="0"/>
        <v>83</v>
      </c>
      <c r="P12" s="14">
        <f t="shared" si="1"/>
        <v>110.03797802223684</v>
      </c>
      <c r="Q12" s="34"/>
    </row>
    <row r="13" spans="1:17" ht="13.65" customHeight="1" x14ac:dyDescent="0.25">
      <c r="A13" s="11">
        <v>5</v>
      </c>
      <c r="B13" s="12" t="s">
        <v>34</v>
      </c>
      <c r="C13" s="11">
        <v>2010</v>
      </c>
      <c r="D13" s="13" t="s">
        <v>18</v>
      </c>
      <c r="E13" s="14">
        <v>46.2</v>
      </c>
      <c r="F13" s="42">
        <v>25</v>
      </c>
      <c r="G13" s="42">
        <v>27</v>
      </c>
      <c r="H13" s="42">
        <v>29</v>
      </c>
      <c r="I13" s="16">
        <v>29</v>
      </c>
      <c r="J13" s="42">
        <v>35</v>
      </c>
      <c r="K13" s="42">
        <v>38</v>
      </c>
      <c r="L13" s="43">
        <v>40</v>
      </c>
      <c r="M13" s="16">
        <v>38</v>
      </c>
      <c r="N13" s="17"/>
      <c r="O13" s="18">
        <f t="shared" si="0"/>
        <v>67</v>
      </c>
      <c r="P13" s="14">
        <f t="shared" si="1"/>
        <v>119.87488983560215</v>
      </c>
      <c r="Q13" s="34"/>
    </row>
    <row r="14" spans="1:17" ht="13.65" customHeight="1" x14ac:dyDescent="0.25">
      <c r="A14" s="11">
        <v>4</v>
      </c>
      <c r="B14" s="12" t="s">
        <v>33</v>
      </c>
      <c r="C14" s="11">
        <v>2010</v>
      </c>
      <c r="D14" s="13" t="s">
        <v>18</v>
      </c>
      <c r="E14" s="14">
        <v>46.5</v>
      </c>
      <c r="F14" s="43">
        <v>29</v>
      </c>
      <c r="G14" s="42">
        <v>29</v>
      </c>
      <c r="H14" s="42">
        <v>31</v>
      </c>
      <c r="I14" s="16">
        <v>31</v>
      </c>
      <c r="J14" s="42">
        <v>40</v>
      </c>
      <c r="K14" s="42">
        <v>42</v>
      </c>
      <c r="L14" s="42">
        <v>44</v>
      </c>
      <c r="M14" s="16">
        <v>44</v>
      </c>
      <c r="N14" s="17"/>
      <c r="O14" s="18">
        <f t="shared" si="0"/>
        <v>75</v>
      </c>
      <c r="P14" s="14">
        <f t="shared" si="1"/>
        <v>133.43513197727478</v>
      </c>
      <c r="Q14" s="34"/>
    </row>
    <row r="15" spans="1:17" ht="13.65" customHeight="1" x14ac:dyDescent="0.25">
      <c r="A15" s="11">
        <v>3</v>
      </c>
      <c r="B15" s="12" t="s">
        <v>38</v>
      </c>
      <c r="C15" s="11">
        <v>2010</v>
      </c>
      <c r="D15" s="13" t="s">
        <v>18</v>
      </c>
      <c r="E15" s="14">
        <v>48.6</v>
      </c>
      <c r="F15" s="42">
        <v>30</v>
      </c>
      <c r="G15" s="42">
        <v>32</v>
      </c>
      <c r="H15" s="42">
        <v>34</v>
      </c>
      <c r="I15" s="16">
        <v>34</v>
      </c>
      <c r="J15" s="42">
        <v>38</v>
      </c>
      <c r="K15" s="42">
        <v>41</v>
      </c>
      <c r="L15" s="42">
        <v>44</v>
      </c>
      <c r="M15" s="16">
        <v>44</v>
      </c>
      <c r="N15" s="13" t="s">
        <v>106</v>
      </c>
      <c r="O15" s="18">
        <f t="shared" si="0"/>
        <v>78</v>
      </c>
      <c r="P15" s="14">
        <f t="shared" si="1"/>
        <v>133.64063401929323</v>
      </c>
      <c r="Q15" s="34"/>
    </row>
    <row r="16" spans="1:17" ht="13.65" customHeight="1" x14ac:dyDescent="0.25">
      <c r="A16" s="11">
        <v>3</v>
      </c>
      <c r="B16" s="12" t="s">
        <v>114</v>
      </c>
      <c r="C16" s="11">
        <v>2009</v>
      </c>
      <c r="D16" s="13" t="s">
        <v>18</v>
      </c>
      <c r="E16" s="14">
        <v>59.3</v>
      </c>
      <c r="F16" s="42">
        <v>48</v>
      </c>
      <c r="G16" s="42">
        <v>51</v>
      </c>
      <c r="H16" s="42">
        <v>54</v>
      </c>
      <c r="I16" s="16">
        <v>54</v>
      </c>
      <c r="J16" s="42">
        <v>63</v>
      </c>
      <c r="K16" s="42">
        <v>68</v>
      </c>
      <c r="L16" s="43">
        <v>71</v>
      </c>
      <c r="M16" s="16">
        <v>68</v>
      </c>
      <c r="N16" s="13" t="s">
        <v>104</v>
      </c>
      <c r="O16" s="18">
        <f t="shared" si="0"/>
        <v>122</v>
      </c>
      <c r="P16" s="14">
        <f t="shared" si="1"/>
        <v>179.20234447860724</v>
      </c>
      <c r="Q16" s="34"/>
    </row>
    <row r="17" spans="1:17" ht="13.65" customHeight="1" x14ac:dyDescent="0.25">
      <c r="A17" s="11">
        <v>4</v>
      </c>
      <c r="B17" s="12" t="s">
        <v>115</v>
      </c>
      <c r="C17" s="11">
        <v>2008</v>
      </c>
      <c r="D17" s="13" t="s">
        <v>18</v>
      </c>
      <c r="E17" s="14">
        <v>64.400000000000006</v>
      </c>
      <c r="F17" s="42">
        <v>60</v>
      </c>
      <c r="G17" s="42">
        <v>63</v>
      </c>
      <c r="H17" s="42">
        <v>65</v>
      </c>
      <c r="I17" s="16">
        <v>65</v>
      </c>
      <c r="J17" s="42">
        <v>75</v>
      </c>
      <c r="K17" s="42">
        <v>77</v>
      </c>
      <c r="L17" s="42">
        <v>80</v>
      </c>
      <c r="M17" s="16">
        <v>80</v>
      </c>
      <c r="N17" s="13" t="s">
        <v>106</v>
      </c>
      <c r="O17" s="18">
        <f t="shared" si="0"/>
        <v>145</v>
      </c>
      <c r="P17" s="14">
        <f t="shared" si="1"/>
        <v>201.33711128292546</v>
      </c>
      <c r="Q17" s="34"/>
    </row>
    <row r="18" spans="1:17" ht="13.65" customHeight="1" x14ac:dyDescent="0.25">
      <c r="A18" s="11">
        <v>5</v>
      </c>
      <c r="B18" s="12" t="s">
        <v>116</v>
      </c>
      <c r="C18" s="11">
        <v>2009</v>
      </c>
      <c r="D18" s="13" t="s">
        <v>18</v>
      </c>
      <c r="E18" s="14">
        <v>65.5</v>
      </c>
      <c r="F18" s="42">
        <v>65</v>
      </c>
      <c r="G18" s="42">
        <v>67</v>
      </c>
      <c r="H18" s="42">
        <v>70</v>
      </c>
      <c r="I18" s="16">
        <v>70</v>
      </c>
      <c r="J18" s="42">
        <v>80</v>
      </c>
      <c r="K18" s="42">
        <v>85</v>
      </c>
      <c r="L18" s="43">
        <v>88</v>
      </c>
      <c r="M18" s="16">
        <v>85</v>
      </c>
      <c r="N18" s="13" t="s">
        <v>104</v>
      </c>
      <c r="O18" s="18">
        <f t="shared" si="0"/>
        <v>155</v>
      </c>
      <c r="P18" s="14">
        <f t="shared" si="1"/>
        <v>212.86869502175594</v>
      </c>
      <c r="Q18" s="44">
        <v>727.06</v>
      </c>
    </row>
    <row r="19" spans="1:17" ht="13.65" customHeight="1" x14ac:dyDescent="0.25">
      <c r="A19" s="11">
        <v>4</v>
      </c>
      <c r="B19" s="12" t="s">
        <v>53</v>
      </c>
      <c r="C19" s="11">
        <v>2012</v>
      </c>
      <c r="D19" s="13" t="s">
        <v>51</v>
      </c>
      <c r="E19" s="14">
        <v>59.2</v>
      </c>
      <c r="F19" s="42">
        <v>30</v>
      </c>
      <c r="G19" s="42">
        <v>33</v>
      </c>
      <c r="H19" s="42">
        <v>36</v>
      </c>
      <c r="I19" s="16">
        <v>36</v>
      </c>
      <c r="J19" s="42">
        <v>40</v>
      </c>
      <c r="K19" s="42">
        <v>43</v>
      </c>
      <c r="L19" s="43">
        <v>47</v>
      </c>
      <c r="M19" s="16">
        <v>43</v>
      </c>
      <c r="N19" s="17"/>
      <c r="O19" s="18">
        <f t="shared" si="0"/>
        <v>79</v>
      </c>
      <c r="P19" s="14">
        <f t="shared" si="1"/>
        <v>116.17985145284182</v>
      </c>
      <c r="Q19" s="34"/>
    </row>
    <row r="20" spans="1:17" ht="13.65" customHeight="1" x14ac:dyDescent="0.25">
      <c r="A20" s="11">
        <v>3</v>
      </c>
      <c r="B20" s="12" t="s">
        <v>117</v>
      </c>
      <c r="C20" s="11">
        <v>2009</v>
      </c>
      <c r="D20" s="13" t="s">
        <v>51</v>
      </c>
      <c r="E20" s="14">
        <v>67.3</v>
      </c>
      <c r="F20" s="42">
        <v>42</v>
      </c>
      <c r="G20" s="42">
        <v>47</v>
      </c>
      <c r="H20" s="42">
        <v>52</v>
      </c>
      <c r="I20" s="16">
        <v>52</v>
      </c>
      <c r="J20" s="42">
        <v>62</v>
      </c>
      <c r="K20" s="43">
        <v>70</v>
      </c>
      <c r="L20" s="43">
        <v>72</v>
      </c>
      <c r="M20" s="16">
        <v>62</v>
      </c>
      <c r="N20" s="17"/>
      <c r="O20" s="18">
        <f t="shared" si="0"/>
        <v>114</v>
      </c>
      <c r="P20" s="14">
        <f t="shared" si="1"/>
        <v>153.88980260690252</v>
      </c>
      <c r="Q20" s="34"/>
    </row>
    <row r="21" spans="1:17" ht="13.65" customHeight="1" x14ac:dyDescent="0.25">
      <c r="A21" s="11">
        <v>4</v>
      </c>
      <c r="B21" s="12" t="s">
        <v>118</v>
      </c>
      <c r="C21" s="11">
        <v>2009</v>
      </c>
      <c r="D21" s="13" t="s">
        <v>51</v>
      </c>
      <c r="E21" s="14">
        <v>75.3</v>
      </c>
      <c r="F21" s="42">
        <v>50</v>
      </c>
      <c r="G21" s="42">
        <v>55</v>
      </c>
      <c r="H21" s="42">
        <v>57</v>
      </c>
      <c r="I21" s="16">
        <v>57</v>
      </c>
      <c r="J21" s="42">
        <v>70</v>
      </c>
      <c r="K21" s="42">
        <v>75</v>
      </c>
      <c r="L21" s="43">
        <v>80</v>
      </c>
      <c r="M21" s="16">
        <v>75</v>
      </c>
      <c r="N21" s="17"/>
      <c r="O21" s="18">
        <f t="shared" si="0"/>
        <v>132</v>
      </c>
      <c r="P21" s="14">
        <f t="shared" si="1"/>
        <v>166.77458934416566</v>
      </c>
      <c r="Q21" s="34"/>
    </row>
    <row r="22" spans="1:17" ht="13.65" customHeight="1" x14ac:dyDescent="0.25">
      <c r="A22" s="11">
        <v>2</v>
      </c>
      <c r="B22" s="12" t="s">
        <v>119</v>
      </c>
      <c r="C22" s="11">
        <v>2009</v>
      </c>
      <c r="D22" s="13" t="s">
        <v>51</v>
      </c>
      <c r="E22" s="14">
        <v>55</v>
      </c>
      <c r="F22" s="42">
        <v>42</v>
      </c>
      <c r="G22" s="42">
        <v>47</v>
      </c>
      <c r="H22" s="42">
        <v>52</v>
      </c>
      <c r="I22" s="16">
        <v>52</v>
      </c>
      <c r="J22" s="42">
        <v>62</v>
      </c>
      <c r="K22" s="43">
        <v>68</v>
      </c>
      <c r="L22" s="43">
        <v>70</v>
      </c>
      <c r="M22" s="16">
        <v>62</v>
      </c>
      <c r="N22" s="13" t="s">
        <v>102</v>
      </c>
      <c r="O22" s="18">
        <f t="shared" si="0"/>
        <v>114</v>
      </c>
      <c r="P22" s="14">
        <f t="shared" si="1"/>
        <v>176.95427965892327</v>
      </c>
      <c r="Q22" s="34"/>
    </row>
    <row r="23" spans="1:17" ht="13.65" customHeight="1" x14ac:dyDescent="0.25">
      <c r="A23" s="11">
        <v>1</v>
      </c>
      <c r="B23" s="12" t="s">
        <v>120</v>
      </c>
      <c r="C23" s="11">
        <v>2007</v>
      </c>
      <c r="D23" s="13" t="s">
        <v>51</v>
      </c>
      <c r="E23" s="14">
        <v>102.2</v>
      </c>
      <c r="F23" s="42">
        <v>88</v>
      </c>
      <c r="G23" s="42">
        <v>92</v>
      </c>
      <c r="H23" s="42">
        <v>97</v>
      </c>
      <c r="I23" s="16">
        <v>97</v>
      </c>
      <c r="J23" s="42">
        <v>107</v>
      </c>
      <c r="K23" s="42">
        <v>112</v>
      </c>
      <c r="L23" s="43">
        <v>117</v>
      </c>
      <c r="M23" s="16">
        <v>112</v>
      </c>
      <c r="N23" s="17"/>
      <c r="O23" s="18">
        <f t="shared" si="0"/>
        <v>209</v>
      </c>
      <c r="P23" s="14">
        <f t="shared" si="1"/>
        <v>229.94186528044455</v>
      </c>
      <c r="Q23" s="34"/>
    </row>
    <row r="24" spans="1:17" ht="13.65" customHeight="1" x14ac:dyDescent="0.25">
      <c r="A24" s="11">
        <v>3</v>
      </c>
      <c r="B24" s="12" t="s">
        <v>121</v>
      </c>
      <c r="C24" s="11">
        <v>2006</v>
      </c>
      <c r="D24" s="13" t="s">
        <v>51</v>
      </c>
      <c r="E24" s="14">
        <v>101.2</v>
      </c>
      <c r="F24" s="42">
        <v>90</v>
      </c>
      <c r="G24" s="42">
        <v>95</v>
      </c>
      <c r="H24" s="43">
        <v>97</v>
      </c>
      <c r="I24" s="16">
        <v>95</v>
      </c>
      <c r="J24" s="42">
        <v>110</v>
      </c>
      <c r="K24" s="42">
        <v>115</v>
      </c>
      <c r="L24" s="43">
        <v>118</v>
      </c>
      <c r="M24" s="16">
        <v>115</v>
      </c>
      <c r="N24" s="13" t="s">
        <v>106</v>
      </c>
      <c r="O24" s="18">
        <f t="shared" si="0"/>
        <v>210</v>
      </c>
      <c r="P24" s="14">
        <f t="shared" si="1"/>
        <v>231.85314766694992</v>
      </c>
      <c r="Q24" s="44">
        <v>804.66</v>
      </c>
    </row>
    <row r="25" spans="1:17" ht="13.65" customHeight="1" x14ac:dyDescent="0.25">
      <c r="A25" s="11">
        <v>2</v>
      </c>
      <c r="B25" s="12" t="s">
        <v>99</v>
      </c>
      <c r="C25" s="11">
        <v>2007</v>
      </c>
      <c r="D25" s="13" t="s">
        <v>45</v>
      </c>
      <c r="E25" s="14">
        <v>100.8</v>
      </c>
      <c r="F25" s="42">
        <v>90</v>
      </c>
      <c r="G25" s="43">
        <v>95</v>
      </c>
      <c r="H25" s="43">
        <v>96</v>
      </c>
      <c r="I25" s="16">
        <v>90</v>
      </c>
      <c r="J25" s="42">
        <v>100</v>
      </c>
      <c r="K25" s="43">
        <v>105</v>
      </c>
      <c r="L25" s="42">
        <v>105</v>
      </c>
      <c r="M25" s="16">
        <v>105</v>
      </c>
      <c r="N25" s="17"/>
      <c r="O25" s="18">
        <f t="shared" si="0"/>
        <v>195</v>
      </c>
      <c r="P25" s="14">
        <f t="shared" si="1"/>
        <v>215.60014600393487</v>
      </c>
      <c r="Q25" s="34"/>
    </row>
    <row r="26" spans="1:17" ht="13.65" customHeight="1" x14ac:dyDescent="0.25">
      <c r="A26" s="11">
        <v>1</v>
      </c>
      <c r="B26" s="12" t="s">
        <v>90</v>
      </c>
      <c r="C26" s="11">
        <v>1977</v>
      </c>
      <c r="D26" s="13" t="s">
        <v>45</v>
      </c>
      <c r="E26" s="14">
        <v>87.9</v>
      </c>
      <c r="F26" s="43">
        <v>90</v>
      </c>
      <c r="G26" s="42">
        <v>90</v>
      </c>
      <c r="H26" s="42">
        <v>96</v>
      </c>
      <c r="I26" s="16">
        <v>96</v>
      </c>
      <c r="J26" s="42">
        <v>110</v>
      </c>
      <c r="K26" s="42">
        <v>115</v>
      </c>
      <c r="L26" s="42">
        <v>120</v>
      </c>
      <c r="M26" s="16">
        <v>120</v>
      </c>
      <c r="N26" s="13" t="s">
        <v>104</v>
      </c>
      <c r="O26" s="18">
        <f t="shared" si="0"/>
        <v>216</v>
      </c>
      <c r="P26" s="14">
        <f t="shared" si="1"/>
        <v>252.50376241212302</v>
      </c>
      <c r="Q26" s="34"/>
    </row>
    <row r="27" spans="1:17" ht="13.65" customHeight="1" x14ac:dyDescent="0.25">
      <c r="A27" s="11">
        <v>3</v>
      </c>
      <c r="B27" s="12" t="s">
        <v>44</v>
      </c>
      <c r="C27" s="11">
        <v>2006</v>
      </c>
      <c r="D27" s="13" t="s">
        <v>45</v>
      </c>
      <c r="E27" s="14">
        <v>62.8</v>
      </c>
      <c r="F27" s="42">
        <v>75</v>
      </c>
      <c r="G27" s="42">
        <v>80</v>
      </c>
      <c r="H27" s="43">
        <v>85</v>
      </c>
      <c r="I27" s="16">
        <v>80</v>
      </c>
      <c r="J27" s="42">
        <v>95</v>
      </c>
      <c r="K27" s="42">
        <v>100</v>
      </c>
      <c r="L27" s="43">
        <v>105</v>
      </c>
      <c r="M27" s="16">
        <v>100</v>
      </c>
      <c r="N27" s="13" t="s">
        <v>102</v>
      </c>
      <c r="O27" s="18">
        <f t="shared" si="0"/>
        <v>180</v>
      </c>
      <c r="P27" s="14">
        <f t="shared" si="1"/>
        <v>254.13981495452978</v>
      </c>
      <c r="Q27" s="34"/>
    </row>
    <row r="28" spans="1:17" ht="13.65" customHeight="1" x14ac:dyDescent="0.25">
      <c r="A28" s="11">
        <v>1</v>
      </c>
      <c r="B28" s="12" t="s">
        <v>122</v>
      </c>
      <c r="C28" s="11">
        <v>2013</v>
      </c>
      <c r="D28" s="13" t="s">
        <v>20</v>
      </c>
      <c r="E28" s="14">
        <v>35.4</v>
      </c>
      <c r="F28" s="42">
        <v>9</v>
      </c>
      <c r="G28" s="42">
        <v>11</v>
      </c>
      <c r="H28" s="42">
        <v>13</v>
      </c>
      <c r="I28" s="16">
        <v>13</v>
      </c>
      <c r="J28" s="42">
        <v>13</v>
      </c>
      <c r="K28" s="42">
        <v>15</v>
      </c>
      <c r="L28" s="42">
        <v>17</v>
      </c>
      <c r="M28" s="16">
        <v>17</v>
      </c>
      <c r="N28" s="17"/>
      <c r="O28" s="18">
        <f t="shared" si="0"/>
        <v>30</v>
      </c>
      <c r="P28" s="14">
        <f t="shared" si="1"/>
        <v>69.284565408531464</v>
      </c>
      <c r="Q28" s="34"/>
    </row>
    <row r="29" spans="1:17" ht="13.65" customHeight="1" x14ac:dyDescent="0.25">
      <c r="A29" s="11">
        <v>1</v>
      </c>
      <c r="B29" s="12" t="s">
        <v>123</v>
      </c>
      <c r="C29" s="11">
        <v>2009</v>
      </c>
      <c r="D29" s="13" t="s">
        <v>20</v>
      </c>
      <c r="E29" s="14">
        <v>62.3</v>
      </c>
      <c r="F29" s="42">
        <v>20</v>
      </c>
      <c r="G29" s="42">
        <v>22</v>
      </c>
      <c r="H29" s="42">
        <v>25</v>
      </c>
      <c r="I29" s="16">
        <v>25</v>
      </c>
      <c r="J29" s="42">
        <v>26</v>
      </c>
      <c r="K29" s="42">
        <v>30</v>
      </c>
      <c r="L29" s="42">
        <v>34</v>
      </c>
      <c r="M29" s="16">
        <v>34</v>
      </c>
      <c r="N29" s="17"/>
      <c r="O29" s="18">
        <f t="shared" si="0"/>
        <v>59</v>
      </c>
      <c r="P29" s="14">
        <f t="shared" si="1"/>
        <v>83.751300735447685</v>
      </c>
      <c r="Q29" s="34"/>
    </row>
    <row r="30" spans="1:17" ht="13.65" customHeight="1" x14ac:dyDescent="0.25">
      <c r="A30" s="11">
        <v>2</v>
      </c>
      <c r="B30" s="12" t="s">
        <v>124</v>
      </c>
      <c r="C30" s="11">
        <v>2009</v>
      </c>
      <c r="D30" s="13" t="s">
        <v>20</v>
      </c>
      <c r="E30" s="14">
        <v>63</v>
      </c>
      <c r="F30" s="42">
        <v>22</v>
      </c>
      <c r="G30" s="42">
        <v>26</v>
      </c>
      <c r="H30" s="42">
        <v>28</v>
      </c>
      <c r="I30" s="16">
        <v>28</v>
      </c>
      <c r="J30" s="42">
        <v>33</v>
      </c>
      <c r="K30" s="42">
        <v>36</v>
      </c>
      <c r="L30" s="42">
        <v>38</v>
      </c>
      <c r="M30" s="16">
        <v>38</v>
      </c>
      <c r="N30" s="17"/>
      <c r="O30" s="18">
        <f t="shared" si="0"/>
        <v>66</v>
      </c>
      <c r="P30" s="14">
        <f t="shared" si="1"/>
        <v>92.986232424145939</v>
      </c>
      <c r="Q30" s="34"/>
    </row>
    <row r="31" spans="1:17" ht="13.65" customHeight="1" x14ac:dyDescent="0.25">
      <c r="A31" s="11">
        <v>7</v>
      </c>
      <c r="B31" s="12" t="s">
        <v>39</v>
      </c>
      <c r="C31" s="11">
        <v>2010</v>
      </c>
      <c r="D31" s="13" t="s">
        <v>20</v>
      </c>
      <c r="E31" s="14">
        <v>54.7</v>
      </c>
      <c r="F31" s="42">
        <v>28</v>
      </c>
      <c r="G31" s="42">
        <v>31</v>
      </c>
      <c r="H31" s="42">
        <v>34</v>
      </c>
      <c r="I31" s="16">
        <v>34</v>
      </c>
      <c r="J31" s="42">
        <v>33</v>
      </c>
      <c r="K31" s="42">
        <v>37</v>
      </c>
      <c r="L31" s="42">
        <v>40</v>
      </c>
      <c r="M31" s="16">
        <v>40</v>
      </c>
      <c r="N31" s="17"/>
      <c r="O31" s="18">
        <f t="shared" si="0"/>
        <v>74</v>
      </c>
      <c r="P31" s="14">
        <f t="shared" si="1"/>
        <v>115.34330156028497</v>
      </c>
      <c r="Q31" s="34"/>
    </row>
    <row r="32" spans="1:17" ht="13.65" customHeight="1" x14ac:dyDescent="0.25">
      <c r="A32" s="11">
        <v>1</v>
      </c>
      <c r="B32" s="12" t="s">
        <v>125</v>
      </c>
      <c r="C32" s="11">
        <v>2009</v>
      </c>
      <c r="D32" s="13" t="s">
        <v>20</v>
      </c>
      <c r="E32" s="14">
        <v>67.7</v>
      </c>
      <c r="F32" s="43">
        <v>37</v>
      </c>
      <c r="G32" s="42">
        <v>37</v>
      </c>
      <c r="H32" s="42">
        <v>41</v>
      </c>
      <c r="I32" s="16">
        <v>41</v>
      </c>
      <c r="J32" s="42">
        <v>46</v>
      </c>
      <c r="K32" s="42">
        <v>51</v>
      </c>
      <c r="L32" s="42">
        <v>54</v>
      </c>
      <c r="M32" s="16">
        <v>54</v>
      </c>
      <c r="N32" s="17"/>
      <c r="O32" s="18">
        <f t="shared" si="0"/>
        <v>95</v>
      </c>
      <c r="P32" s="14">
        <f t="shared" si="1"/>
        <v>127.76808692908851</v>
      </c>
      <c r="Q32" s="34"/>
    </row>
    <row r="33" spans="1:17" ht="13.65" customHeight="1" x14ac:dyDescent="0.25">
      <c r="A33" s="11">
        <v>1</v>
      </c>
      <c r="B33" s="12" t="s">
        <v>126</v>
      </c>
      <c r="C33" s="11">
        <v>2008</v>
      </c>
      <c r="D33" s="13" t="s">
        <v>20</v>
      </c>
      <c r="E33" s="14">
        <v>59.2</v>
      </c>
      <c r="F33" s="42">
        <v>45</v>
      </c>
      <c r="G33" s="42">
        <v>48</v>
      </c>
      <c r="H33" s="42">
        <v>51</v>
      </c>
      <c r="I33" s="16">
        <v>51</v>
      </c>
      <c r="J33" s="42">
        <v>51</v>
      </c>
      <c r="K33" s="42">
        <v>55</v>
      </c>
      <c r="L33" s="42">
        <v>57</v>
      </c>
      <c r="M33" s="16">
        <v>57</v>
      </c>
      <c r="N33" s="13" t="s">
        <v>106</v>
      </c>
      <c r="O33" s="18">
        <f t="shared" si="0"/>
        <v>108</v>
      </c>
      <c r="P33" s="14">
        <f t="shared" si="1"/>
        <v>158.82815135325211</v>
      </c>
      <c r="Q33" s="34"/>
    </row>
    <row r="34" spans="1:17" ht="13.65" customHeight="1" x14ac:dyDescent="0.25">
      <c r="A34" s="11">
        <v>2</v>
      </c>
      <c r="B34" s="12" t="s">
        <v>46</v>
      </c>
      <c r="C34" s="11">
        <v>2009</v>
      </c>
      <c r="D34" s="13" t="s">
        <v>20</v>
      </c>
      <c r="E34" s="14">
        <v>57.9</v>
      </c>
      <c r="F34" s="42">
        <v>53</v>
      </c>
      <c r="G34" s="42">
        <v>55</v>
      </c>
      <c r="H34" s="42">
        <v>58</v>
      </c>
      <c r="I34" s="16">
        <v>58</v>
      </c>
      <c r="J34" s="42">
        <v>66</v>
      </c>
      <c r="K34" s="42">
        <v>69</v>
      </c>
      <c r="L34" s="42">
        <v>72</v>
      </c>
      <c r="M34" s="16">
        <v>72</v>
      </c>
      <c r="N34" s="13" t="s">
        <v>102</v>
      </c>
      <c r="O34" s="18">
        <f t="shared" si="0"/>
        <v>130</v>
      </c>
      <c r="P34" s="14">
        <f t="shared" si="1"/>
        <v>194.2502976693342</v>
      </c>
      <c r="Q34" s="34"/>
    </row>
    <row r="35" spans="1:17" ht="13.65" customHeight="1" x14ac:dyDescent="0.25">
      <c r="A35" s="11">
        <v>2</v>
      </c>
      <c r="B35" s="12" t="s">
        <v>96</v>
      </c>
      <c r="C35" s="11">
        <v>2000</v>
      </c>
      <c r="D35" s="13" t="s">
        <v>20</v>
      </c>
      <c r="E35" s="14">
        <v>91.7</v>
      </c>
      <c r="F35" s="42">
        <v>135</v>
      </c>
      <c r="G35" s="42">
        <v>142</v>
      </c>
      <c r="H35" s="42">
        <v>150</v>
      </c>
      <c r="I35" s="16">
        <v>150</v>
      </c>
      <c r="J35" s="42">
        <v>155</v>
      </c>
      <c r="K35" s="42">
        <v>162</v>
      </c>
      <c r="L35" s="42">
        <v>170</v>
      </c>
      <c r="M35" s="16">
        <v>170</v>
      </c>
      <c r="N35" s="17"/>
      <c r="O35" s="18">
        <f t="shared" si="0"/>
        <v>320</v>
      </c>
      <c r="P35" s="14">
        <f t="shared" si="1"/>
        <v>367.21206888361917</v>
      </c>
      <c r="Q35" s="34"/>
    </row>
    <row r="36" spans="1:17" ht="13.65" customHeight="1" x14ac:dyDescent="0.25">
      <c r="A36" s="11">
        <v>5</v>
      </c>
      <c r="B36" s="12" t="s">
        <v>127</v>
      </c>
      <c r="C36" s="11">
        <v>1992</v>
      </c>
      <c r="D36" s="13" t="s">
        <v>20</v>
      </c>
      <c r="E36" s="14">
        <v>104</v>
      </c>
      <c r="F36" s="42">
        <v>150</v>
      </c>
      <c r="G36" s="42">
        <v>160</v>
      </c>
      <c r="H36" s="19" t="s">
        <v>110</v>
      </c>
      <c r="I36" s="16">
        <v>160</v>
      </c>
      <c r="J36" s="42">
        <v>190</v>
      </c>
      <c r="K36" s="42">
        <v>205</v>
      </c>
      <c r="L36" s="19" t="s">
        <v>110</v>
      </c>
      <c r="M36" s="16">
        <v>205</v>
      </c>
      <c r="N36" s="17"/>
      <c r="O36" s="18">
        <f t="shared" si="0"/>
        <v>365</v>
      </c>
      <c r="P36" s="14">
        <f t="shared" si="1"/>
        <v>399.14424623780388</v>
      </c>
      <c r="Q36" s="44">
        <v>1267</v>
      </c>
    </row>
    <row r="37" spans="1:17" ht="13.65" customHeight="1" x14ac:dyDescent="0.25">
      <c r="A37" s="24"/>
      <c r="B37" s="23"/>
      <c r="C37" s="24"/>
      <c r="D37" s="24"/>
      <c r="E37" s="14"/>
      <c r="F37" s="15"/>
      <c r="G37" s="15"/>
      <c r="H37" s="15"/>
      <c r="I37" s="16"/>
      <c r="J37" s="15"/>
      <c r="K37" s="15"/>
      <c r="L37" s="15"/>
      <c r="M37" s="16"/>
      <c r="N37" s="17"/>
      <c r="O37" s="18">
        <f t="shared" si="0"/>
        <v>0</v>
      </c>
      <c r="P37" s="14">
        <f t="shared" si="1"/>
        <v>0</v>
      </c>
      <c r="Q37" s="34"/>
    </row>
    <row r="38" spans="1:17" ht="13.65" customHeight="1" x14ac:dyDescent="0.25">
      <c r="A38" s="24"/>
      <c r="B38" s="23"/>
      <c r="C38" s="24"/>
      <c r="D38" s="24"/>
      <c r="E38" s="14"/>
      <c r="F38" s="15"/>
      <c r="G38" s="15"/>
      <c r="H38" s="15"/>
      <c r="I38" s="16"/>
      <c r="J38" s="15"/>
      <c r="K38" s="15"/>
      <c r="L38" s="15"/>
      <c r="M38" s="16"/>
      <c r="N38" s="17"/>
      <c r="O38" s="18">
        <f t="shared" si="0"/>
        <v>0</v>
      </c>
      <c r="P38" s="14">
        <f t="shared" si="1"/>
        <v>0</v>
      </c>
      <c r="Q38" s="34"/>
    </row>
    <row r="39" spans="1:17" ht="13.65" customHeight="1" x14ac:dyDescent="0.25">
      <c r="A39" s="24"/>
      <c r="B39" s="23"/>
      <c r="C39" s="24"/>
      <c r="D39" s="24"/>
      <c r="E39" s="14"/>
      <c r="F39" s="15"/>
      <c r="G39" s="15"/>
      <c r="H39" s="15"/>
      <c r="I39" s="16"/>
      <c r="J39" s="15"/>
      <c r="K39" s="15"/>
      <c r="L39" s="15"/>
      <c r="M39" s="16"/>
      <c r="N39" s="17"/>
      <c r="O39" s="18">
        <f t="shared" si="0"/>
        <v>0</v>
      </c>
      <c r="P39" s="14">
        <f t="shared" si="1"/>
        <v>0</v>
      </c>
      <c r="Q39" s="34"/>
    </row>
    <row r="40" spans="1:17" ht="13.65" customHeight="1" x14ac:dyDescent="0.25">
      <c r="A40" s="24"/>
      <c r="B40" s="23"/>
      <c r="C40" s="24"/>
      <c r="D40" s="24"/>
      <c r="E40" s="14"/>
      <c r="F40" s="15"/>
      <c r="G40" s="15"/>
      <c r="H40" s="15"/>
      <c r="I40" s="16"/>
      <c r="J40" s="15"/>
      <c r="K40" s="15"/>
      <c r="L40" s="15"/>
      <c r="M40" s="16"/>
      <c r="N40" s="17"/>
      <c r="O40" s="18">
        <f t="shared" si="0"/>
        <v>0</v>
      </c>
      <c r="P40" s="14">
        <f t="shared" si="1"/>
        <v>0</v>
      </c>
      <c r="Q40" s="34"/>
    </row>
    <row r="41" spans="1:17" ht="13.65" customHeight="1" x14ac:dyDescent="0.25">
      <c r="A41" s="24"/>
      <c r="B41" s="23"/>
      <c r="C41" s="24"/>
      <c r="D41" s="24"/>
      <c r="E41" s="14"/>
      <c r="F41" s="15"/>
      <c r="G41" s="15"/>
      <c r="H41" s="15"/>
      <c r="I41" s="16"/>
      <c r="J41" s="15"/>
      <c r="K41" s="15"/>
      <c r="L41" s="15"/>
      <c r="M41" s="16"/>
      <c r="N41" s="17"/>
      <c r="O41" s="18">
        <f t="shared" si="0"/>
        <v>0</v>
      </c>
      <c r="P41" s="14">
        <f t="shared" si="1"/>
        <v>0</v>
      </c>
      <c r="Q41" s="34"/>
    </row>
    <row r="42" spans="1:17" ht="13.65" customHeight="1" x14ac:dyDescent="0.25">
      <c r="A42" s="24"/>
      <c r="B42" s="23"/>
      <c r="C42" s="24"/>
      <c r="D42" s="24"/>
      <c r="E42" s="14"/>
      <c r="F42" s="15"/>
      <c r="G42" s="15"/>
      <c r="H42" s="15"/>
      <c r="I42" s="16"/>
      <c r="J42" s="15"/>
      <c r="K42" s="15"/>
      <c r="L42" s="15"/>
      <c r="M42" s="16"/>
      <c r="N42" s="17"/>
      <c r="O42" s="18">
        <f t="shared" si="0"/>
        <v>0</v>
      </c>
      <c r="P42" s="14">
        <f t="shared" si="1"/>
        <v>0</v>
      </c>
      <c r="Q42" s="34"/>
    </row>
  </sheetData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3"/>
  <sheetViews>
    <sheetView showGridLines="0" workbookViewId="0"/>
  </sheetViews>
  <sheetFormatPr defaultColWidth="8.88671875" defaultRowHeight="13.2" customHeight="1" x14ac:dyDescent="0.25"/>
  <cols>
    <col min="1" max="1" width="4.6640625" style="45" customWidth="1"/>
    <col min="2" max="2" width="17.44140625" style="45" customWidth="1"/>
    <col min="3" max="3" width="5.6640625" style="45" customWidth="1"/>
    <col min="4" max="4" width="15.33203125" style="45" customWidth="1"/>
    <col min="5" max="17" width="8.88671875" style="45" customWidth="1"/>
    <col min="18" max="16384" width="8.88671875" style="45"/>
  </cols>
  <sheetData>
    <row r="1" spans="1:16" ht="13.65" customHeight="1" x14ac:dyDescent="0.25">
      <c r="A1" s="46"/>
      <c r="B1" s="46"/>
      <c r="C1" s="46"/>
      <c r="D1" s="46"/>
      <c r="E1" s="46"/>
      <c r="F1" s="46"/>
      <c r="G1" s="46"/>
      <c r="H1" s="46"/>
      <c r="I1" s="47"/>
      <c r="J1" s="46"/>
      <c r="K1" s="46"/>
      <c r="L1" s="46"/>
      <c r="M1" s="47"/>
      <c r="N1" s="46"/>
      <c r="O1" s="47"/>
      <c r="P1" s="46"/>
    </row>
    <row r="2" spans="1:16" ht="15" customHeight="1" x14ac:dyDescent="0.25">
      <c r="A2" s="115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</row>
    <row r="3" spans="1:16" ht="15" customHeight="1" x14ac:dyDescent="0.25">
      <c r="A3" s="118" t="s">
        <v>128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20"/>
    </row>
    <row r="4" spans="1:16" ht="15" customHeight="1" x14ac:dyDescent="0.25">
      <c r="A4" s="118" t="s">
        <v>129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/>
    </row>
    <row r="5" spans="1:16" ht="13.5" customHeight="1" x14ac:dyDescent="0.25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48"/>
      <c r="P5" s="49"/>
    </row>
    <row r="6" spans="1:16" ht="15" customHeight="1" x14ac:dyDescent="0.25">
      <c r="A6" s="90" t="s">
        <v>3</v>
      </c>
      <c r="B6" s="73" t="s">
        <v>4</v>
      </c>
      <c r="C6" s="90" t="s">
        <v>5</v>
      </c>
      <c r="D6" s="90" t="s">
        <v>6</v>
      </c>
      <c r="E6" s="79" t="s">
        <v>7</v>
      </c>
      <c r="F6" s="73" t="s">
        <v>8</v>
      </c>
      <c r="G6" s="74"/>
      <c r="H6" s="74"/>
      <c r="I6" s="74"/>
      <c r="J6" s="73" t="s">
        <v>9</v>
      </c>
      <c r="K6" s="74"/>
      <c r="L6" s="74"/>
      <c r="M6" s="74"/>
      <c r="N6" s="75" t="s">
        <v>10</v>
      </c>
      <c r="O6" s="77" t="s">
        <v>11</v>
      </c>
      <c r="P6" s="79" t="s">
        <v>12</v>
      </c>
    </row>
    <row r="7" spans="1:16" ht="15" customHeight="1" x14ac:dyDescent="0.25">
      <c r="A7" s="91"/>
      <c r="B7" s="74"/>
      <c r="C7" s="91"/>
      <c r="D7" s="91"/>
      <c r="E7" s="80"/>
      <c r="F7" s="8" t="s">
        <v>13</v>
      </c>
      <c r="G7" s="8" t="s">
        <v>14</v>
      </c>
      <c r="H7" s="8" t="s">
        <v>15</v>
      </c>
      <c r="I7" s="10" t="s">
        <v>16</v>
      </c>
      <c r="J7" s="8" t="s">
        <v>13</v>
      </c>
      <c r="K7" s="8" t="s">
        <v>14</v>
      </c>
      <c r="L7" s="8" t="s">
        <v>15</v>
      </c>
      <c r="M7" s="10" t="s">
        <v>16</v>
      </c>
      <c r="N7" s="76"/>
      <c r="O7" s="78"/>
      <c r="P7" s="80"/>
    </row>
    <row r="8" spans="1:16" ht="13.05" customHeight="1" x14ac:dyDescent="0.25">
      <c r="A8" s="71" t="s">
        <v>95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6" ht="13.05" customHeight="1" x14ac:dyDescent="0.25">
      <c r="A9" s="50"/>
      <c r="B9" s="51" t="s">
        <v>112</v>
      </c>
      <c r="C9" s="50"/>
      <c r="D9" s="52" t="s">
        <v>25</v>
      </c>
      <c r="E9" s="53"/>
      <c r="F9" s="54"/>
      <c r="G9" s="54"/>
      <c r="H9" s="54"/>
      <c r="I9" s="16"/>
      <c r="J9" s="54"/>
      <c r="K9" s="54"/>
      <c r="L9" s="54"/>
      <c r="M9" s="16"/>
      <c r="N9" s="55"/>
      <c r="O9" s="18">
        <f t="shared" ref="O9:O16" si="0">I9+M9</f>
        <v>0</v>
      </c>
      <c r="P9" s="53">
        <f t="shared" ref="P9:P16" si="1">IF(O9=0,0,10^(0.75194503*LOG10(E9/175.508)^2)*O9)</f>
        <v>0</v>
      </c>
    </row>
    <row r="10" spans="1:16" ht="13.05" customHeight="1" x14ac:dyDescent="0.25">
      <c r="A10" s="50"/>
      <c r="B10" s="51" t="s">
        <v>92</v>
      </c>
      <c r="C10" s="56">
        <v>1997</v>
      </c>
      <c r="D10" s="52" t="s">
        <v>27</v>
      </c>
      <c r="E10" s="53"/>
      <c r="F10" s="54"/>
      <c r="G10" s="54"/>
      <c r="H10" s="54"/>
      <c r="I10" s="16"/>
      <c r="J10" s="54"/>
      <c r="K10" s="54"/>
      <c r="L10" s="54"/>
      <c r="M10" s="16"/>
      <c r="N10" s="55"/>
      <c r="O10" s="18">
        <f t="shared" si="0"/>
        <v>0</v>
      </c>
      <c r="P10" s="53">
        <f t="shared" si="1"/>
        <v>0</v>
      </c>
    </row>
    <row r="11" spans="1:16" ht="13.05" customHeight="1" x14ac:dyDescent="0.25">
      <c r="A11" s="50"/>
      <c r="B11" s="57"/>
      <c r="C11" s="50"/>
      <c r="D11" s="50"/>
      <c r="E11" s="53"/>
      <c r="F11" s="54"/>
      <c r="G11" s="54"/>
      <c r="H11" s="54"/>
      <c r="I11" s="16"/>
      <c r="J11" s="54"/>
      <c r="K11" s="54"/>
      <c r="L11" s="54"/>
      <c r="M11" s="16"/>
      <c r="N11" s="55"/>
      <c r="O11" s="18">
        <f t="shared" si="0"/>
        <v>0</v>
      </c>
      <c r="P11" s="53">
        <f t="shared" si="1"/>
        <v>0</v>
      </c>
    </row>
    <row r="12" spans="1:16" ht="13.05" customHeight="1" x14ac:dyDescent="0.25">
      <c r="A12" s="24"/>
      <c r="B12" s="23"/>
      <c r="C12" s="24"/>
      <c r="D12" s="24"/>
      <c r="E12" s="14"/>
      <c r="F12" s="15"/>
      <c r="G12" s="15"/>
      <c r="H12" s="15"/>
      <c r="I12" s="16"/>
      <c r="J12" s="15"/>
      <c r="K12" s="15"/>
      <c r="L12" s="15"/>
      <c r="M12" s="16"/>
      <c r="N12" s="17"/>
      <c r="O12" s="18">
        <f t="shared" si="0"/>
        <v>0</v>
      </c>
      <c r="P12" s="14">
        <f t="shared" si="1"/>
        <v>0</v>
      </c>
    </row>
    <row r="13" spans="1:16" ht="13.05" customHeight="1" x14ac:dyDescent="0.25">
      <c r="A13" s="50"/>
      <c r="B13" s="57"/>
      <c r="C13" s="50"/>
      <c r="D13" s="50"/>
      <c r="E13" s="53"/>
      <c r="F13" s="54"/>
      <c r="G13" s="54"/>
      <c r="H13" s="54"/>
      <c r="I13" s="16"/>
      <c r="J13" s="54"/>
      <c r="K13" s="54"/>
      <c r="L13" s="54"/>
      <c r="M13" s="16"/>
      <c r="N13" s="55"/>
      <c r="O13" s="18">
        <f t="shared" si="0"/>
        <v>0</v>
      </c>
      <c r="P13" s="53">
        <f t="shared" si="1"/>
        <v>0</v>
      </c>
    </row>
    <row r="14" spans="1:16" ht="13.05" customHeight="1" x14ac:dyDescent="0.25">
      <c r="A14" s="50"/>
      <c r="B14" s="57"/>
      <c r="C14" s="50"/>
      <c r="D14" s="50"/>
      <c r="E14" s="53"/>
      <c r="F14" s="54"/>
      <c r="G14" s="54"/>
      <c r="H14" s="54"/>
      <c r="I14" s="16"/>
      <c r="J14" s="54"/>
      <c r="K14" s="54"/>
      <c r="L14" s="54"/>
      <c r="M14" s="16"/>
      <c r="N14" s="55"/>
      <c r="O14" s="18">
        <f t="shared" si="0"/>
        <v>0</v>
      </c>
      <c r="P14" s="53">
        <f t="shared" si="1"/>
        <v>0</v>
      </c>
    </row>
    <row r="15" spans="1:16" ht="13.05" customHeight="1" x14ac:dyDescent="0.25">
      <c r="A15" s="50"/>
      <c r="B15" s="57"/>
      <c r="C15" s="50"/>
      <c r="D15" s="50"/>
      <c r="E15" s="53"/>
      <c r="F15" s="54"/>
      <c r="G15" s="54"/>
      <c r="H15" s="54"/>
      <c r="I15" s="16"/>
      <c r="J15" s="54"/>
      <c r="K15" s="54"/>
      <c r="L15" s="54"/>
      <c r="M15" s="16"/>
      <c r="N15" s="55"/>
      <c r="O15" s="18">
        <f t="shared" si="0"/>
        <v>0</v>
      </c>
      <c r="P15" s="53">
        <f t="shared" si="1"/>
        <v>0</v>
      </c>
    </row>
    <row r="16" spans="1:16" ht="13.05" customHeight="1" x14ac:dyDescent="0.25">
      <c r="A16" s="24"/>
      <c r="B16" s="23"/>
      <c r="C16" s="24"/>
      <c r="D16" s="24"/>
      <c r="E16" s="14"/>
      <c r="F16" s="15"/>
      <c r="G16" s="15"/>
      <c r="H16" s="15"/>
      <c r="I16" s="16"/>
      <c r="J16" s="15"/>
      <c r="K16" s="15"/>
      <c r="L16" s="15"/>
      <c r="M16" s="16"/>
      <c r="N16" s="17"/>
      <c r="O16" s="18">
        <f t="shared" si="0"/>
        <v>0</v>
      </c>
      <c r="P16" s="14">
        <f t="shared" si="1"/>
        <v>0</v>
      </c>
    </row>
    <row r="17" spans="1:16" ht="13.05" customHeight="1" x14ac:dyDescent="0.25">
      <c r="A17" s="71" t="s">
        <v>98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8" spans="1:16" ht="13.05" customHeight="1" x14ac:dyDescent="0.25">
      <c r="A18" s="50"/>
      <c r="B18" s="51" t="s">
        <v>120</v>
      </c>
      <c r="C18" s="56">
        <v>2006</v>
      </c>
      <c r="D18" s="52" t="s">
        <v>51</v>
      </c>
      <c r="E18" s="53"/>
      <c r="F18" s="54"/>
      <c r="G18" s="54"/>
      <c r="H18" s="54"/>
      <c r="I18" s="16"/>
      <c r="J18" s="54"/>
      <c r="K18" s="54"/>
      <c r="L18" s="54"/>
      <c r="M18" s="16"/>
      <c r="N18" s="55"/>
      <c r="O18" s="18">
        <f t="shared" ref="O18:O26" si="2">I18+M18</f>
        <v>0</v>
      </c>
      <c r="P18" s="53">
        <f t="shared" ref="P18:P26" si="3">IF(O18=0,0,10^(0.75194503*LOG10(E18/175.508)^2)*O18)</f>
        <v>0</v>
      </c>
    </row>
    <row r="19" spans="1:16" ht="13.05" customHeight="1" x14ac:dyDescent="0.25">
      <c r="A19" s="50"/>
      <c r="B19" s="51" t="s">
        <v>99</v>
      </c>
      <c r="C19" s="56">
        <v>2007</v>
      </c>
      <c r="D19" s="52" t="s">
        <v>45</v>
      </c>
      <c r="E19" s="53"/>
      <c r="F19" s="54"/>
      <c r="G19" s="54"/>
      <c r="H19" s="54"/>
      <c r="I19" s="16"/>
      <c r="J19" s="54"/>
      <c r="K19" s="54"/>
      <c r="L19" s="54"/>
      <c r="M19" s="16"/>
      <c r="N19" s="55"/>
      <c r="O19" s="18">
        <f t="shared" si="2"/>
        <v>0</v>
      </c>
      <c r="P19" s="53">
        <f t="shared" si="3"/>
        <v>0</v>
      </c>
    </row>
    <row r="20" spans="1:16" ht="13.05" customHeight="1" x14ac:dyDescent="0.25">
      <c r="A20" s="50"/>
      <c r="B20" s="51" t="s">
        <v>121</v>
      </c>
      <c r="C20" s="56">
        <v>2005</v>
      </c>
      <c r="D20" s="52" t="s">
        <v>51</v>
      </c>
      <c r="E20" s="53"/>
      <c r="F20" s="54"/>
      <c r="G20" s="54"/>
      <c r="H20" s="54"/>
      <c r="I20" s="16"/>
      <c r="J20" s="54"/>
      <c r="K20" s="54"/>
      <c r="L20" s="54"/>
      <c r="M20" s="16"/>
      <c r="N20" s="55"/>
      <c r="O20" s="18">
        <f t="shared" si="2"/>
        <v>0</v>
      </c>
      <c r="P20" s="53">
        <f t="shared" si="3"/>
        <v>0</v>
      </c>
    </row>
    <row r="21" spans="1:16" ht="13.05" customHeight="1" x14ac:dyDescent="0.25">
      <c r="A21" s="50"/>
      <c r="B21" s="51" t="s">
        <v>108</v>
      </c>
      <c r="C21" s="56">
        <v>2006</v>
      </c>
      <c r="D21" s="52" t="s">
        <v>27</v>
      </c>
      <c r="E21" s="53"/>
      <c r="F21" s="54"/>
      <c r="G21" s="54"/>
      <c r="H21" s="54"/>
      <c r="I21" s="16"/>
      <c r="J21" s="54"/>
      <c r="K21" s="54"/>
      <c r="L21" s="54"/>
      <c r="M21" s="16"/>
      <c r="N21" s="55"/>
      <c r="O21" s="18">
        <f t="shared" si="2"/>
        <v>0</v>
      </c>
      <c r="P21" s="53">
        <f t="shared" si="3"/>
        <v>0</v>
      </c>
    </row>
    <row r="22" spans="1:16" ht="13.05" customHeight="1" x14ac:dyDescent="0.25">
      <c r="A22" s="50"/>
      <c r="B22" s="57"/>
      <c r="C22" s="50"/>
      <c r="D22" s="50"/>
      <c r="E22" s="53"/>
      <c r="F22" s="54"/>
      <c r="G22" s="54"/>
      <c r="H22" s="54"/>
      <c r="I22" s="16"/>
      <c r="J22" s="54"/>
      <c r="K22" s="54"/>
      <c r="L22" s="54"/>
      <c r="M22" s="16"/>
      <c r="N22" s="55"/>
      <c r="O22" s="18">
        <f t="shared" si="2"/>
        <v>0</v>
      </c>
      <c r="P22" s="53">
        <f t="shared" si="3"/>
        <v>0</v>
      </c>
    </row>
    <row r="23" spans="1:16" ht="13.05" customHeight="1" x14ac:dyDescent="0.25">
      <c r="A23" s="50"/>
      <c r="B23" s="57"/>
      <c r="C23" s="50"/>
      <c r="D23" s="50"/>
      <c r="E23" s="53"/>
      <c r="F23" s="54"/>
      <c r="G23" s="54"/>
      <c r="H23" s="54"/>
      <c r="I23" s="16"/>
      <c r="J23" s="54"/>
      <c r="K23" s="54"/>
      <c r="L23" s="54"/>
      <c r="M23" s="16"/>
      <c r="N23" s="55"/>
      <c r="O23" s="18">
        <f t="shared" si="2"/>
        <v>0</v>
      </c>
      <c r="P23" s="53">
        <f t="shared" si="3"/>
        <v>0</v>
      </c>
    </row>
    <row r="24" spans="1:16" ht="13.05" customHeight="1" x14ac:dyDescent="0.25">
      <c r="A24" s="24"/>
      <c r="B24" s="23"/>
      <c r="C24" s="24"/>
      <c r="D24" s="24"/>
      <c r="E24" s="14"/>
      <c r="F24" s="15"/>
      <c r="G24" s="15"/>
      <c r="H24" s="15"/>
      <c r="I24" s="16"/>
      <c r="J24" s="15"/>
      <c r="K24" s="15"/>
      <c r="L24" s="15"/>
      <c r="M24" s="16"/>
      <c r="N24" s="17"/>
      <c r="O24" s="18">
        <f t="shared" si="2"/>
        <v>0</v>
      </c>
      <c r="P24" s="14">
        <f t="shared" si="3"/>
        <v>0</v>
      </c>
    </row>
    <row r="25" spans="1:16" ht="13.05" customHeight="1" x14ac:dyDescent="0.25">
      <c r="A25" s="50"/>
      <c r="B25" s="57"/>
      <c r="C25" s="50"/>
      <c r="D25" s="50"/>
      <c r="E25" s="53"/>
      <c r="F25" s="54"/>
      <c r="G25" s="54"/>
      <c r="H25" s="54"/>
      <c r="I25" s="16"/>
      <c r="J25" s="54"/>
      <c r="K25" s="54"/>
      <c r="L25" s="54"/>
      <c r="M25" s="16"/>
      <c r="N25" s="55"/>
      <c r="O25" s="18">
        <f t="shared" si="2"/>
        <v>0</v>
      </c>
      <c r="P25" s="53">
        <f t="shared" si="3"/>
        <v>0</v>
      </c>
    </row>
    <row r="26" spans="1:16" ht="13.05" customHeight="1" x14ac:dyDescent="0.25">
      <c r="A26" s="24"/>
      <c r="B26" s="23"/>
      <c r="C26" s="24"/>
      <c r="D26" s="24"/>
      <c r="E26" s="14"/>
      <c r="F26" s="15"/>
      <c r="G26" s="15"/>
      <c r="H26" s="15"/>
      <c r="I26" s="16"/>
      <c r="J26" s="15"/>
      <c r="K26" s="15"/>
      <c r="L26" s="15"/>
      <c r="M26" s="16"/>
      <c r="N26" s="17"/>
      <c r="O26" s="18">
        <f t="shared" si="2"/>
        <v>0</v>
      </c>
      <c r="P26" s="14">
        <f t="shared" si="3"/>
        <v>0</v>
      </c>
    </row>
    <row r="27" spans="1:16" ht="15" customHeight="1" x14ac:dyDescent="0.25">
      <c r="A27" s="93" t="s">
        <v>56</v>
      </c>
      <c r="B27" s="94"/>
      <c r="C27" s="94"/>
      <c r="D27" s="94"/>
      <c r="E27" s="94"/>
      <c r="F27" s="94"/>
      <c r="G27" s="94"/>
      <c r="H27" s="94"/>
      <c r="I27" s="94"/>
      <c r="J27" s="95"/>
      <c r="K27" s="95"/>
      <c r="L27" s="95"/>
      <c r="M27" s="95"/>
      <c r="N27" s="95"/>
      <c r="O27" s="95"/>
      <c r="P27" s="114"/>
    </row>
    <row r="28" spans="1:16" ht="15" customHeight="1" x14ac:dyDescent="0.25">
      <c r="A28" s="112" t="s">
        <v>57</v>
      </c>
      <c r="B28" s="113"/>
      <c r="C28" s="112" t="s">
        <v>4</v>
      </c>
      <c r="D28" s="113"/>
      <c r="E28" s="113"/>
      <c r="F28" s="112" t="s">
        <v>58</v>
      </c>
      <c r="G28" s="113"/>
      <c r="H28" s="112" t="s">
        <v>59</v>
      </c>
      <c r="I28" s="113"/>
      <c r="J28" s="98"/>
      <c r="K28" s="98"/>
      <c r="L28" s="99"/>
      <c r="M28" s="21"/>
      <c r="N28" s="21"/>
      <c r="O28" s="22"/>
      <c r="P28" s="58"/>
    </row>
    <row r="29" spans="1:16" ht="15" customHeight="1" x14ac:dyDescent="0.25">
      <c r="A29" s="107" t="s">
        <v>60</v>
      </c>
      <c r="B29" s="108"/>
      <c r="C29" s="107" t="s">
        <v>130</v>
      </c>
      <c r="D29" s="108"/>
      <c r="E29" s="108"/>
      <c r="F29" s="107" t="s">
        <v>131</v>
      </c>
      <c r="G29" s="108"/>
      <c r="H29" s="109"/>
      <c r="I29" s="109"/>
      <c r="J29" s="98"/>
      <c r="K29" s="98"/>
      <c r="L29" s="99"/>
      <c r="M29" s="21"/>
      <c r="N29" s="21"/>
      <c r="O29" s="21"/>
      <c r="P29" s="59"/>
    </row>
    <row r="30" spans="1:16" ht="15" customHeight="1" x14ac:dyDescent="0.25">
      <c r="A30" s="107" t="s">
        <v>62</v>
      </c>
      <c r="B30" s="108"/>
      <c r="C30" s="107" t="s">
        <v>132</v>
      </c>
      <c r="D30" s="108"/>
      <c r="E30" s="108"/>
      <c r="F30" s="107" t="s">
        <v>133</v>
      </c>
      <c r="G30" s="108"/>
      <c r="H30" s="109"/>
      <c r="I30" s="109"/>
      <c r="J30" s="98"/>
      <c r="K30" s="98"/>
      <c r="L30" s="99"/>
      <c r="M30" s="21"/>
      <c r="N30" s="21"/>
      <c r="O30" s="21"/>
      <c r="P30" s="59"/>
    </row>
    <row r="31" spans="1:16" ht="15" customHeight="1" x14ac:dyDescent="0.25">
      <c r="A31" s="107" t="s">
        <v>64</v>
      </c>
      <c r="B31" s="108"/>
      <c r="C31" s="107" t="s">
        <v>134</v>
      </c>
      <c r="D31" s="108"/>
      <c r="E31" s="108"/>
      <c r="F31" s="107" t="s">
        <v>20</v>
      </c>
      <c r="G31" s="108"/>
      <c r="H31" s="109"/>
      <c r="I31" s="109"/>
      <c r="J31" s="98"/>
      <c r="K31" s="98"/>
      <c r="L31" s="99"/>
      <c r="M31" s="21"/>
      <c r="N31" s="21"/>
      <c r="O31" s="21"/>
      <c r="P31" s="59"/>
    </row>
    <row r="32" spans="1:16" ht="15" customHeight="1" x14ac:dyDescent="0.25">
      <c r="A32" s="107" t="s">
        <v>66</v>
      </c>
      <c r="B32" s="108"/>
      <c r="C32" s="107" t="s">
        <v>135</v>
      </c>
      <c r="D32" s="108"/>
      <c r="E32" s="108"/>
      <c r="F32" s="107" t="s">
        <v>20</v>
      </c>
      <c r="G32" s="108"/>
      <c r="H32" s="109"/>
      <c r="I32" s="109"/>
      <c r="J32" s="98"/>
      <c r="K32" s="98"/>
      <c r="L32" s="99"/>
      <c r="M32" s="21"/>
      <c r="N32" s="21"/>
      <c r="O32" s="21"/>
      <c r="P32" s="59"/>
    </row>
    <row r="33" spans="1:16" ht="15" customHeight="1" x14ac:dyDescent="0.25">
      <c r="A33" s="107" t="s">
        <v>67</v>
      </c>
      <c r="B33" s="108"/>
      <c r="C33" s="108"/>
      <c r="D33" s="108"/>
      <c r="E33" s="108"/>
      <c r="F33" s="108"/>
      <c r="G33" s="108"/>
      <c r="H33" s="109"/>
      <c r="I33" s="109"/>
      <c r="J33" s="110"/>
      <c r="K33" s="111"/>
      <c r="L33" s="111"/>
      <c r="M33" s="60"/>
      <c r="N33" s="60"/>
      <c r="O33" s="60"/>
      <c r="P33" s="61"/>
    </row>
  </sheetData>
  <mergeCells count="47">
    <mergeCell ref="A2:P2"/>
    <mergeCell ref="A3:P3"/>
    <mergeCell ref="A4:P4"/>
    <mergeCell ref="A5:N5"/>
    <mergeCell ref="A6:A7"/>
    <mergeCell ref="B6:B7"/>
    <mergeCell ref="C6:C7"/>
    <mergeCell ref="D6:D7"/>
    <mergeCell ref="E6:E7"/>
    <mergeCell ref="F6:I6"/>
    <mergeCell ref="A27:P27"/>
    <mergeCell ref="A28:B28"/>
    <mergeCell ref="J6:M6"/>
    <mergeCell ref="N6:N7"/>
    <mergeCell ref="O6:O7"/>
    <mergeCell ref="P6:P7"/>
    <mergeCell ref="A8:P8"/>
    <mergeCell ref="A17:P17"/>
    <mergeCell ref="C28:E28"/>
    <mergeCell ref="F28:G28"/>
    <mergeCell ref="H28:I28"/>
    <mergeCell ref="J28:L28"/>
    <mergeCell ref="A29:B29"/>
    <mergeCell ref="C29:E29"/>
    <mergeCell ref="F29:G29"/>
    <mergeCell ref="H29:I29"/>
    <mergeCell ref="J29:L29"/>
    <mergeCell ref="A31:B31"/>
    <mergeCell ref="C31:E31"/>
    <mergeCell ref="F31:G31"/>
    <mergeCell ref="H31:I31"/>
    <mergeCell ref="J31:L31"/>
    <mergeCell ref="A30:B30"/>
    <mergeCell ref="C30:E30"/>
    <mergeCell ref="F30:G30"/>
    <mergeCell ref="H30:I30"/>
    <mergeCell ref="J30:L30"/>
    <mergeCell ref="A33:B33"/>
    <mergeCell ref="C33:E33"/>
    <mergeCell ref="F33:G33"/>
    <mergeCell ref="H33:I33"/>
    <mergeCell ref="J33:L33"/>
    <mergeCell ref="A32:B32"/>
    <mergeCell ref="C32:E32"/>
    <mergeCell ref="F32:G32"/>
    <mergeCell ref="H32:I32"/>
    <mergeCell ref="J32:L32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2"/>
  <sheetViews>
    <sheetView showGridLines="0" workbookViewId="0"/>
  </sheetViews>
  <sheetFormatPr defaultColWidth="8.88671875" defaultRowHeight="13.2" customHeight="1" x14ac:dyDescent="0.25"/>
  <cols>
    <col min="1" max="1" width="5.33203125" style="62" customWidth="1"/>
    <col min="2" max="2" width="18" style="62" customWidth="1"/>
    <col min="3" max="3" width="5.88671875" style="62" customWidth="1"/>
    <col min="4" max="4" width="10.44140625" style="62" customWidth="1"/>
    <col min="5" max="18" width="8.88671875" style="62" customWidth="1"/>
    <col min="19" max="16384" width="8.88671875" style="62"/>
  </cols>
  <sheetData>
    <row r="1" spans="1:17" ht="13.65" customHeight="1" x14ac:dyDescent="0.25">
      <c r="A1" s="63"/>
      <c r="B1" s="63"/>
      <c r="C1" s="63"/>
      <c r="D1" s="63"/>
      <c r="E1" s="63"/>
      <c r="F1" s="63"/>
      <c r="G1" s="63"/>
      <c r="H1" s="63"/>
      <c r="I1" s="64"/>
      <c r="J1" s="63"/>
      <c r="K1" s="63"/>
      <c r="L1" s="63"/>
      <c r="M1" s="64"/>
      <c r="N1" s="63"/>
      <c r="O1" s="64"/>
      <c r="P1" s="63"/>
      <c r="Q1" s="65"/>
    </row>
    <row r="2" spans="1:17" ht="15" customHeight="1" x14ac:dyDescent="0.25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8"/>
    </row>
    <row r="3" spans="1:17" ht="15" customHeight="1" x14ac:dyDescent="0.25">
      <c r="A3" s="86" t="s">
        <v>136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38"/>
    </row>
    <row r="4" spans="1:17" ht="15" customHeight="1" x14ac:dyDescent="0.25">
      <c r="A4" s="123" t="s">
        <v>137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38"/>
    </row>
    <row r="5" spans="1:17" ht="15" customHeight="1" x14ac:dyDescent="0.25">
      <c r="A5" s="90" t="s">
        <v>3</v>
      </c>
      <c r="B5" s="73" t="s">
        <v>4</v>
      </c>
      <c r="C5" s="90" t="s">
        <v>5</v>
      </c>
      <c r="D5" s="90" t="s">
        <v>6</v>
      </c>
      <c r="E5" s="79" t="s">
        <v>7</v>
      </c>
      <c r="F5" s="73" t="s">
        <v>8</v>
      </c>
      <c r="G5" s="74"/>
      <c r="H5" s="74"/>
      <c r="I5" s="74"/>
      <c r="J5" s="73" t="s">
        <v>9</v>
      </c>
      <c r="K5" s="74"/>
      <c r="L5" s="74"/>
      <c r="M5" s="74"/>
      <c r="N5" s="75" t="s">
        <v>10</v>
      </c>
      <c r="O5" s="77" t="s">
        <v>11</v>
      </c>
      <c r="P5" s="79" t="s">
        <v>12</v>
      </c>
      <c r="Q5" s="34"/>
    </row>
    <row r="6" spans="1:17" ht="15" customHeight="1" x14ac:dyDescent="0.25">
      <c r="A6" s="91"/>
      <c r="B6" s="74"/>
      <c r="C6" s="91"/>
      <c r="D6" s="91"/>
      <c r="E6" s="80"/>
      <c r="F6" s="8" t="s">
        <v>13</v>
      </c>
      <c r="G6" s="8" t="s">
        <v>14</v>
      </c>
      <c r="H6" s="8" t="s">
        <v>15</v>
      </c>
      <c r="I6" s="10" t="s">
        <v>16</v>
      </c>
      <c r="J6" s="8" t="s">
        <v>13</v>
      </c>
      <c r="K6" s="8" t="s">
        <v>14</v>
      </c>
      <c r="L6" s="8" t="s">
        <v>15</v>
      </c>
      <c r="M6" s="10" t="s">
        <v>16</v>
      </c>
      <c r="N6" s="76"/>
      <c r="O6" s="78"/>
      <c r="P6" s="80"/>
      <c r="Q6" s="34"/>
    </row>
    <row r="7" spans="1:17" ht="13.65" customHeight="1" x14ac:dyDescent="0.25">
      <c r="A7" s="71" t="s">
        <v>79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34"/>
    </row>
    <row r="8" spans="1:17" ht="13.65" customHeight="1" x14ac:dyDescent="0.25">
      <c r="A8" s="24"/>
      <c r="B8" s="23"/>
      <c r="C8" s="24"/>
      <c r="D8" s="24"/>
      <c r="E8" s="14"/>
      <c r="F8" s="15"/>
      <c r="G8" s="15"/>
      <c r="H8" s="15"/>
      <c r="I8" s="16"/>
      <c r="J8" s="15"/>
      <c r="K8" s="15"/>
      <c r="L8" s="15"/>
      <c r="M8" s="16"/>
      <c r="N8" s="17"/>
      <c r="O8" s="18">
        <f>I8+M8</f>
        <v>0</v>
      </c>
      <c r="P8" s="14">
        <f>IF(O8=0,0,10^(0.75194503*LOG10(E8/175.508)^2)*O8)</f>
        <v>0</v>
      </c>
      <c r="Q8" s="34"/>
    </row>
    <row r="9" spans="1:17" ht="13.65" customHeight="1" x14ac:dyDescent="0.25">
      <c r="A9" s="24"/>
      <c r="B9" s="23"/>
      <c r="C9" s="24"/>
      <c r="D9" s="24"/>
      <c r="E9" s="14"/>
      <c r="F9" s="15"/>
      <c r="G9" s="15"/>
      <c r="H9" s="15"/>
      <c r="I9" s="16"/>
      <c r="J9" s="15"/>
      <c r="K9" s="15"/>
      <c r="L9" s="15"/>
      <c r="M9" s="16"/>
      <c r="N9" s="17"/>
      <c r="O9" s="18">
        <f>I9+M9</f>
        <v>0</v>
      </c>
      <c r="P9" s="14">
        <f>IF(O9=0,0,10^(0.75194503*LOG10(E9/175.508)^2)*O9)</f>
        <v>0</v>
      </c>
      <c r="Q9" s="34"/>
    </row>
    <row r="10" spans="1:17" ht="13.65" customHeight="1" x14ac:dyDescent="0.25">
      <c r="A10" s="24"/>
      <c r="B10" s="23"/>
      <c r="C10" s="24"/>
      <c r="D10" s="24"/>
      <c r="E10" s="14"/>
      <c r="F10" s="15"/>
      <c r="G10" s="15"/>
      <c r="H10" s="15"/>
      <c r="I10" s="16"/>
      <c r="J10" s="15"/>
      <c r="K10" s="15"/>
      <c r="L10" s="15"/>
      <c r="M10" s="16"/>
      <c r="N10" s="17"/>
      <c r="O10" s="18">
        <f>I10+M10</f>
        <v>0</v>
      </c>
      <c r="P10" s="14">
        <f>IF(O10=0,0,10^(0.75194503*LOG10(E10/175.508)^2)*O10)</f>
        <v>0</v>
      </c>
      <c r="Q10" s="34"/>
    </row>
    <row r="11" spans="1:17" ht="13.65" customHeight="1" x14ac:dyDescent="0.25">
      <c r="A11" s="24"/>
      <c r="B11" s="23"/>
      <c r="C11" s="24"/>
      <c r="D11" s="24"/>
      <c r="E11" s="14"/>
      <c r="F11" s="15"/>
      <c r="G11" s="15"/>
      <c r="H11" s="15"/>
      <c r="I11" s="16"/>
      <c r="J11" s="15"/>
      <c r="K11" s="15"/>
      <c r="L11" s="15"/>
      <c r="M11" s="16"/>
      <c r="N11" s="17"/>
      <c r="O11" s="18">
        <f>I11+M11</f>
        <v>0</v>
      </c>
      <c r="P11" s="14">
        <f>IF(O11=0,0,10^(0.75194503*LOG10(E11/175.508)^2)*O11)</f>
        <v>0</v>
      </c>
      <c r="Q11" s="34"/>
    </row>
    <row r="12" spans="1:17" ht="13.65" customHeight="1" x14ac:dyDescent="0.25">
      <c r="A12" s="71" t="s">
        <v>85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34"/>
    </row>
    <row r="13" spans="1:17" ht="13.65" customHeight="1" x14ac:dyDescent="0.25">
      <c r="A13" s="24"/>
      <c r="B13" s="23"/>
      <c r="C13" s="24"/>
      <c r="D13" s="24"/>
      <c r="E13" s="14"/>
      <c r="F13" s="15"/>
      <c r="G13" s="15"/>
      <c r="H13" s="15"/>
      <c r="I13" s="16"/>
      <c r="J13" s="15"/>
      <c r="K13" s="15"/>
      <c r="L13" s="15"/>
      <c r="M13" s="16"/>
      <c r="N13" s="17"/>
      <c r="O13" s="18">
        <f>I13+M13</f>
        <v>0</v>
      </c>
      <c r="P13" s="14">
        <f>IF(O13=0,0,10^(0.75194503*LOG10(E13/175.508)^2)*O13)</f>
        <v>0</v>
      </c>
      <c r="Q13" s="34"/>
    </row>
    <row r="14" spans="1:17" ht="13.65" customHeight="1" x14ac:dyDescent="0.25">
      <c r="A14" s="24"/>
      <c r="B14" s="23"/>
      <c r="C14" s="24"/>
      <c r="D14" s="24"/>
      <c r="E14" s="14"/>
      <c r="F14" s="15"/>
      <c r="G14" s="15"/>
      <c r="H14" s="15"/>
      <c r="I14" s="16"/>
      <c r="J14" s="15"/>
      <c r="K14" s="15"/>
      <c r="L14" s="15"/>
      <c r="M14" s="16"/>
      <c r="N14" s="17"/>
      <c r="O14" s="18">
        <f>I14+M14</f>
        <v>0</v>
      </c>
      <c r="P14" s="14">
        <f>IF(O14=0,0,10^(0.75194503*LOG10(E14/175.508)^2)*O14)</f>
        <v>0</v>
      </c>
      <c r="Q14" s="34"/>
    </row>
    <row r="15" spans="1:17" ht="13.65" customHeight="1" x14ac:dyDescent="0.25">
      <c r="A15" s="24"/>
      <c r="B15" s="23"/>
      <c r="C15" s="24"/>
      <c r="D15" s="24"/>
      <c r="E15" s="14"/>
      <c r="F15" s="15"/>
      <c r="G15" s="15"/>
      <c r="H15" s="15"/>
      <c r="I15" s="16"/>
      <c r="J15" s="15"/>
      <c r="K15" s="15"/>
      <c r="L15" s="15"/>
      <c r="M15" s="16"/>
      <c r="N15" s="17"/>
      <c r="O15" s="18">
        <f>I15+M15</f>
        <v>0</v>
      </c>
      <c r="P15" s="14">
        <f>IF(O15=0,0,10^(0.75194503*LOG10(E15/175.508)^2)*O15)</f>
        <v>0</v>
      </c>
      <c r="Q15" s="34"/>
    </row>
    <row r="16" spans="1:17" ht="13.65" customHeight="1" x14ac:dyDescent="0.25">
      <c r="A16" s="24"/>
      <c r="B16" s="23"/>
      <c r="C16" s="24"/>
      <c r="D16" s="24"/>
      <c r="E16" s="14"/>
      <c r="F16" s="15"/>
      <c r="G16" s="15"/>
      <c r="H16" s="15"/>
      <c r="I16" s="16"/>
      <c r="J16" s="15"/>
      <c r="K16" s="15"/>
      <c r="L16" s="15"/>
      <c r="M16" s="16"/>
      <c r="N16" s="17"/>
      <c r="O16" s="18">
        <f>I16+M16</f>
        <v>0</v>
      </c>
      <c r="P16" s="14">
        <f>IF(O16=0,0,10^(0.75194503*LOG10(E16/175.508)^2)*O16)</f>
        <v>0</v>
      </c>
      <c r="Q16" s="34"/>
    </row>
    <row r="17" spans="1:17" ht="13.65" customHeight="1" x14ac:dyDescent="0.25">
      <c r="A17" s="71" t="s">
        <v>95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34"/>
    </row>
    <row r="18" spans="1:17" ht="13.65" customHeight="1" x14ac:dyDescent="0.25">
      <c r="A18" s="24"/>
      <c r="B18" s="23"/>
      <c r="C18" s="24"/>
      <c r="D18" s="24"/>
      <c r="E18" s="14"/>
      <c r="F18" s="15"/>
      <c r="G18" s="15"/>
      <c r="H18" s="15"/>
      <c r="I18" s="16"/>
      <c r="J18" s="15"/>
      <c r="K18" s="15"/>
      <c r="L18" s="15"/>
      <c r="M18" s="16"/>
      <c r="N18" s="17"/>
      <c r="O18" s="18">
        <f>I18+M18</f>
        <v>0</v>
      </c>
      <c r="P18" s="14">
        <f>IF(O18=0,0,10^(0.75194503*LOG10(E18/175.508)^2)*O18)</f>
        <v>0</v>
      </c>
      <c r="Q18" s="34"/>
    </row>
    <row r="19" spans="1:17" ht="13.65" customHeight="1" x14ac:dyDescent="0.25">
      <c r="A19" s="24"/>
      <c r="B19" s="23"/>
      <c r="C19" s="24"/>
      <c r="D19" s="24"/>
      <c r="E19" s="14"/>
      <c r="F19" s="15"/>
      <c r="G19" s="15"/>
      <c r="H19" s="15"/>
      <c r="I19" s="16"/>
      <c r="J19" s="15"/>
      <c r="K19" s="15"/>
      <c r="L19" s="15"/>
      <c r="M19" s="16"/>
      <c r="N19" s="17"/>
      <c r="O19" s="18">
        <f>I19+M19</f>
        <v>0</v>
      </c>
      <c r="P19" s="14">
        <f>IF(O19=0,0,10^(0.75194503*LOG10(E19/175.508)^2)*O19)</f>
        <v>0</v>
      </c>
      <c r="Q19" s="34"/>
    </row>
    <row r="20" spans="1:17" ht="13.65" customHeight="1" x14ac:dyDescent="0.25">
      <c r="A20" s="24"/>
      <c r="B20" s="23"/>
      <c r="C20" s="24"/>
      <c r="D20" s="24"/>
      <c r="E20" s="14"/>
      <c r="F20" s="15"/>
      <c r="G20" s="15"/>
      <c r="H20" s="15"/>
      <c r="I20" s="16"/>
      <c r="J20" s="15"/>
      <c r="K20" s="15"/>
      <c r="L20" s="15"/>
      <c r="M20" s="16"/>
      <c r="N20" s="17"/>
      <c r="O20" s="18">
        <f>I20+M20</f>
        <v>0</v>
      </c>
      <c r="P20" s="14">
        <f>IF(O20=0,0,10^(0.75194503*LOG10(E20/175.508)^2)*O20)</f>
        <v>0</v>
      </c>
      <c r="Q20" s="34"/>
    </row>
    <row r="21" spans="1:17" ht="13.65" customHeight="1" x14ac:dyDescent="0.25">
      <c r="A21" s="71" t="s">
        <v>98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34"/>
    </row>
    <row r="22" spans="1:17" ht="13.65" customHeight="1" x14ac:dyDescent="0.25">
      <c r="A22" s="24"/>
      <c r="B22" s="23"/>
      <c r="C22" s="24"/>
      <c r="D22" s="24"/>
      <c r="E22" s="14"/>
      <c r="F22" s="15"/>
      <c r="G22" s="15"/>
      <c r="H22" s="15"/>
      <c r="I22" s="16"/>
      <c r="J22" s="15"/>
      <c r="K22" s="15"/>
      <c r="L22" s="15"/>
      <c r="M22" s="16"/>
      <c r="N22" s="17"/>
      <c r="O22" s="18">
        <f>I22+M22</f>
        <v>0</v>
      </c>
      <c r="P22" s="14">
        <f>IF(O22=0,0,10^(0.75194503*LOG10(E22/175.508)^2)*O22)</f>
        <v>0</v>
      </c>
      <c r="Q22" s="34"/>
    </row>
    <row r="23" spans="1:17" ht="13.65" customHeight="1" x14ac:dyDescent="0.25">
      <c r="A23" s="24"/>
      <c r="B23" s="23"/>
      <c r="C23" s="24"/>
      <c r="D23" s="24"/>
      <c r="E23" s="14"/>
      <c r="F23" s="15"/>
      <c r="G23" s="15"/>
      <c r="H23" s="15"/>
      <c r="I23" s="16"/>
      <c r="J23" s="15"/>
      <c r="K23" s="15"/>
      <c r="L23" s="15"/>
      <c r="M23" s="16"/>
      <c r="N23" s="17"/>
      <c r="O23" s="18">
        <f>I23+M23</f>
        <v>0</v>
      </c>
      <c r="P23" s="14">
        <f>IF(O23=0,0,10^(0.75194503*LOG10(E23/175.508)^2)*O23)</f>
        <v>0</v>
      </c>
      <c r="Q23" s="34"/>
    </row>
    <row r="24" spans="1:17" ht="13.5" customHeight="1" x14ac:dyDescent="0.25">
      <c r="A24" s="81" t="s">
        <v>17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3"/>
      <c r="Q24" s="66"/>
    </row>
    <row r="25" spans="1:17" ht="13.5" customHeight="1" x14ac:dyDescent="0.25">
      <c r="A25" s="11">
        <v>1</v>
      </c>
      <c r="B25" s="23"/>
      <c r="C25" s="24"/>
      <c r="D25" s="24"/>
      <c r="E25" s="14"/>
      <c r="F25" s="15"/>
      <c r="G25" s="15"/>
      <c r="H25" s="15"/>
      <c r="I25" s="16"/>
      <c r="J25" s="15"/>
      <c r="K25" s="15"/>
      <c r="L25" s="15"/>
      <c r="M25" s="16"/>
      <c r="N25" s="17"/>
      <c r="O25" s="18">
        <f t="shared" ref="O25:O40" si="0">I25+M25</f>
        <v>0</v>
      </c>
      <c r="P25" s="14">
        <f t="shared" ref="P25:P40" si="1">IF(O25=0,0,10^(0.75194503*LOG10(E25/175.508)^2)*O25)</f>
        <v>0</v>
      </c>
      <c r="Q25" s="66"/>
    </row>
    <row r="26" spans="1:17" ht="13.5" customHeight="1" x14ac:dyDescent="0.25">
      <c r="A26" s="11">
        <v>2</v>
      </c>
      <c r="B26" s="23"/>
      <c r="C26" s="24"/>
      <c r="D26" s="24"/>
      <c r="E26" s="14"/>
      <c r="F26" s="15"/>
      <c r="G26" s="15"/>
      <c r="H26" s="15"/>
      <c r="I26" s="16"/>
      <c r="J26" s="15"/>
      <c r="K26" s="15"/>
      <c r="L26" s="15"/>
      <c r="M26" s="16"/>
      <c r="N26" s="17"/>
      <c r="O26" s="18">
        <f t="shared" si="0"/>
        <v>0</v>
      </c>
      <c r="P26" s="14">
        <f t="shared" si="1"/>
        <v>0</v>
      </c>
      <c r="Q26" s="66"/>
    </row>
    <row r="27" spans="1:17" ht="13.5" customHeight="1" x14ac:dyDescent="0.25">
      <c r="A27" s="11">
        <v>3</v>
      </c>
      <c r="B27" s="23"/>
      <c r="C27" s="24"/>
      <c r="D27" s="24"/>
      <c r="E27" s="14"/>
      <c r="F27" s="15"/>
      <c r="G27" s="15"/>
      <c r="H27" s="15"/>
      <c r="I27" s="16"/>
      <c r="J27" s="15"/>
      <c r="K27" s="15"/>
      <c r="L27" s="15"/>
      <c r="M27" s="16"/>
      <c r="N27" s="17"/>
      <c r="O27" s="18">
        <f t="shared" si="0"/>
        <v>0</v>
      </c>
      <c r="P27" s="14">
        <f t="shared" si="1"/>
        <v>0</v>
      </c>
      <c r="Q27" s="66"/>
    </row>
    <row r="28" spans="1:17" ht="13.5" customHeight="1" x14ac:dyDescent="0.25">
      <c r="A28" s="11">
        <v>4</v>
      </c>
      <c r="B28" s="23"/>
      <c r="C28" s="24"/>
      <c r="D28" s="24"/>
      <c r="E28" s="14"/>
      <c r="F28" s="15"/>
      <c r="G28" s="15"/>
      <c r="H28" s="15"/>
      <c r="I28" s="16"/>
      <c r="J28" s="15"/>
      <c r="K28" s="15"/>
      <c r="L28" s="15"/>
      <c r="M28" s="16"/>
      <c r="N28" s="17"/>
      <c r="O28" s="18">
        <f t="shared" si="0"/>
        <v>0</v>
      </c>
      <c r="P28" s="14">
        <f t="shared" si="1"/>
        <v>0</v>
      </c>
      <c r="Q28" s="66"/>
    </row>
    <row r="29" spans="1:17" ht="13.5" customHeight="1" x14ac:dyDescent="0.25">
      <c r="A29" s="11">
        <v>5</v>
      </c>
      <c r="B29" s="23"/>
      <c r="C29" s="24"/>
      <c r="D29" s="24"/>
      <c r="E29" s="14"/>
      <c r="F29" s="15"/>
      <c r="G29" s="15"/>
      <c r="H29" s="15"/>
      <c r="I29" s="16"/>
      <c r="J29" s="15"/>
      <c r="K29" s="15"/>
      <c r="L29" s="15"/>
      <c r="M29" s="16"/>
      <c r="N29" s="17"/>
      <c r="O29" s="18">
        <f t="shared" si="0"/>
        <v>0</v>
      </c>
      <c r="P29" s="14">
        <f t="shared" si="1"/>
        <v>0</v>
      </c>
      <c r="Q29" s="66"/>
    </row>
    <row r="30" spans="1:17" ht="13.5" customHeight="1" x14ac:dyDescent="0.25">
      <c r="A30" s="11">
        <v>6</v>
      </c>
      <c r="B30" s="23"/>
      <c r="C30" s="24"/>
      <c r="D30" s="24"/>
      <c r="E30" s="14"/>
      <c r="F30" s="15"/>
      <c r="G30" s="15"/>
      <c r="H30" s="15"/>
      <c r="I30" s="16"/>
      <c r="J30" s="15"/>
      <c r="K30" s="15"/>
      <c r="L30" s="15"/>
      <c r="M30" s="16"/>
      <c r="N30" s="17"/>
      <c r="O30" s="18">
        <f t="shared" si="0"/>
        <v>0</v>
      </c>
      <c r="P30" s="14">
        <f t="shared" si="1"/>
        <v>0</v>
      </c>
      <c r="Q30" s="66"/>
    </row>
    <row r="31" spans="1:17" ht="13.5" customHeight="1" x14ac:dyDescent="0.25">
      <c r="A31" s="11">
        <v>7</v>
      </c>
      <c r="B31" s="23"/>
      <c r="C31" s="24"/>
      <c r="D31" s="24"/>
      <c r="E31" s="14"/>
      <c r="F31" s="15"/>
      <c r="G31" s="15"/>
      <c r="H31" s="15"/>
      <c r="I31" s="16"/>
      <c r="J31" s="15"/>
      <c r="K31" s="15"/>
      <c r="L31" s="15"/>
      <c r="M31" s="16"/>
      <c r="N31" s="17"/>
      <c r="O31" s="18">
        <f t="shared" si="0"/>
        <v>0</v>
      </c>
      <c r="P31" s="14">
        <f t="shared" si="1"/>
        <v>0</v>
      </c>
      <c r="Q31" s="66"/>
    </row>
    <row r="32" spans="1:17" ht="13.5" customHeight="1" x14ac:dyDescent="0.25">
      <c r="A32" s="11">
        <v>8</v>
      </c>
      <c r="B32" s="23"/>
      <c r="C32" s="24"/>
      <c r="D32" s="24"/>
      <c r="E32" s="14"/>
      <c r="F32" s="15"/>
      <c r="G32" s="15"/>
      <c r="H32" s="15"/>
      <c r="I32" s="16"/>
      <c r="J32" s="15"/>
      <c r="K32" s="15"/>
      <c r="L32" s="15"/>
      <c r="M32" s="16"/>
      <c r="N32" s="17"/>
      <c r="O32" s="18">
        <f t="shared" si="0"/>
        <v>0</v>
      </c>
      <c r="P32" s="14">
        <f t="shared" si="1"/>
        <v>0</v>
      </c>
      <c r="Q32" s="66"/>
    </row>
    <row r="33" spans="1:17" ht="13.5" customHeight="1" x14ac:dyDescent="0.25">
      <c r="A33" s="11">
        <v>9</v>
      </c>
      <c r="B33" s="23"/>
      <c r="C33" s="24"/>
      <c r="D33" s="24"/>
      <c r="E33" s="14"/>
      <c r="F33" s="15"/>
      <c r="G33" s="15"/>
      <c r="H33" s="15"/>
      <c r="I33" s="16"/>
      <c r="J33" s="15"/>
      <c r="K33" s="15"/>
      <c r="L33" s="15"/>
      <c r="M33" s="16"/>
      <c r="N33" s="17"/>
      <c r="O33" s="18">
        <f t="shared" si="0"/>
        <v>0</v>
      </c>
      <c r="P33" s="14">
        <f t="shared" si="1"/>
        <v>0</v>
      </c>
      <c r="Q33" s="66"/>
    </row>
    <row r="34" spans="1:17" ht="13.5" customHeight="1" x14ac:dyDescent="0.25">
      <c r="A34" s="11">
        <v>10</v>
      </c>
      <c r="B34" s="23"/>
      <c r="C34" s="24"/>
      <c r="D34" s="24"/>
      <c r="E34" s="14"/>
      <c r="F34" s="15"/>
      <c r="G34" s="15"/>
      <c r="H34" s="15"/>
      <c r="I34" s="16"/>
      <c r="J34" s="15"/>
      <c r="K34" s="15"/>
      <c r="L34" s="15"/>
      <c r="M34" s="16"/>
      <c r="N34" s="17"/>
      <c r="O34" s="18">
        <f t="shared" si="0"/>
        <v>0</v>
      </c>
      <c r="P34" s="14">
        <f t="shared" si="1"/>
        <v>0</v>
      </c>
      <c r="Q34" s="66"/>
    </row>
    <row r="35" spans="1:17" ht="13.5" customHeight="1" x14ac:dyDescent="0.25">
      <c r="A35" s="11">
        <v>11</v>
      </c>
      <c r="B35" s="23"/>
      <c r="C35" s="24"/>
      <c r="D35" s="24"/>
      <c r="E35" s="14"/>
      <c r="F35" s="15"/>
      <c r="G35" s="15"/>
      <c r="H35" s="15"/>
      <c r="I35" s="16"/>
      <c r="J35" s="15"/>
      <c r="K35" s="15"/>
      <c r="L35" s="15"/>
      <c r="M35" s="16"/>
      <c r="N35" s="17"/>
      <c r="O35" s="18">
        <f t="shared" si="0"/>
        <v>0</v>
      </c>
      <c r="P35" s="14">
        <f t="shared" si="1"/>
        <v>0</v>
      </c>
      <c r="Q35" s="67"/>
    </row>
    <row r="36" spans="1:17" ht="13.5" customHeight="1" x14ac:dyDescent="0.25">
      <c r="A36" s="24"/>
      <c r="B36" s="23"/>
      <c r="C36" s="24"/>
      <c r="D36" s="24"/>
      <c r="E36" s="14"/>
      <c r="F36" s="15"/>
      <c r="G36" s="15"/>
      <c r="H36" s="15"/>
      <c r="I36" s="16"/>
      <c r="J36" s="15"/>
      <c r="K36" s="15"/>
      <c r="L36" s="15"/>
      <c r="M36" s="16"/>
      <c r="N36" s="17"/>
      <c r="O36" s="18">
        <f t="shared" si="0"/>
        <v>0</v>
      </c>
      <c r="P36" s="14">
        <f t="shared" si="1"/>
        <v>0</v>
      </c>
      <c r="Q36" s="68"/>
    </row>
    <row r="37" spans="1:17" ht="13.5" customHeight="1" x14ac:dyDescent="0.25">
      <c r="A37" s="24"/>
      <c r="B37" s="23"/>
      <c r="C37" s="24"/>
      <c r="D37" s="24"/>
      <c r="E37" s="14"/>
      <c r="F37" s="15"/>
      <c r="G37" s="15"/>
      <c r="H37" s="15"/>
      <c r="I37" s="16"/>
      <c r="J37" s="15"/>
      <c r="K37" s="15"/>
      <c r="L37" s="15"/>
      <c r="M37" s="16"/>
      <c r="N37" s="17"/>
      <c r="O37" s="18">
        <f t="shared" si="0"/>
        <v>0</v>
      </c>
      <c r="P37" s="14">
        <f t="shared" si="1"/>
        <v>0</v>
      </c>
      <c r="Q37" s="68"/>
    </row>
    <row r="38" spans="1:17" ht="13.5" customHeight="1" x14ac:dyDescent="0.25">
      <c r="A38" s="24"/>
      <c r="B38" s="23"/>
      <c r="C38" s="24"/>
      <c r="D38" s="24"/>
      <c r="E38" s="14"/>
      <c r="F38" s="15"/>
      <c r="G38" s="15"/>
      <c r="H38" s="15"/>
      <c r="I38" s="16"/>
      <c r="J38" s="15"/>
      <c r="K38" s="15"/>
      <c r="L38" s="15"/>
      <c r="M38" s="16"/>
      <c r="N38" s="17"/>
      <c r="O38" s="18">
        <f t="shared" si="0"/>
        <v>0</v>
      </c>
      <c r="P38" s="14">
        <f t="shared" si="1"/>
        <v>0</v>
      </c>
      <c r="Q38" s="68"/>
    </row>
    <row r="39" spans="1:17" ht="13.5" customHeight="1" x14ac:dyDescent="0.25">
      <c r="A39" s="24"/>
      <c r="B39" s="23"/>
      <c r="C39" s="24"/>
      <c r="D39" s="24"/>
      <c r="E39" s="14"/>
      <c r="F39" s="15"/>
      <c r="G39" s="15"/>
      <c r="H39" s="15"/>
      <c r="I39" s="16"/>
      <c r="J39" s="15"/>
      <c r="K39" s="15"/>
      <c r="L39" s="15"/>
      <c r="M39" s="16"/>
      <c r="N39" s="17"/>
      <c r="O39" s="18">
        <f t="shared" si="0"/>
        <v>0</v>
      </c>
      <c r="P39" s="14">
        <f t="shared" si="1"/>
        <v>0</v>
      </c>
      <c r="Q39" s="68"/>
    </row>
    <row r="40" spans="1:17" ht="13.5" customHeight="1" x14ac:dyDescent="0.25">
      <c r="A40" s="24"/>
      <c r="B40" s="23"/>
      <c r="C40" s="24"/>
      <c r="D40" s="24"/>
      <c r="E40" s="14"/>
      <c r="F40" s="15"/>
      <c r="G40" s="15"/>
      <c r="H40" s="15"/>
      <c r="I40" s="16"/>
      <c r="J40" s="15"/>
      <c r="K40" s="15"/>
      <c r="L40" s="15"/>
      <c r="M40" s="16"/>
      <c r="N40" s="17"/>
      <c r="O40" s="18">
        <f t="shared" si="0"/>
        <v>0</v>
      </c>
      <c r="P40" s="14">
        <f t="shared" si="1"/>
        <v>0</v>
      </c>
      <c r="Q40" s="68"/>
    </row>
    <row r="41" spans="1:17" ht="13.5" customHeight="1" x14ac:dyDescent="0.25">
      <c r="A41" s="81" t="s">
        <v>138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3"/>
      <c r="Q41" s="69"/>
    </row>
    <row r="42" spans="1:17" ht="13.5" customHeight="1" x14ac:dyDescent="0.25">
      <c r="A42" s="11">
        <v>1</v>
      </c>
      <c r="B42" s="23"/>
      <c r="C42" s="24"/>
      <c r="D42" s="24"/>
      <c r="E42" s="14"/>
      <c r="F42" s="15"/>
      <c r="G42" s="15"/>
      <c r="H42" s="15"/>
      <c r="I42" s="16"/>
      <c r="J42" s="15"/>
      <c r="K42" s="15"/>
      <c r="L42" s="15"/>
      <c r="M42" s="16"/>
      <c r="N42" s="17"/>
      <c r="O42" s="18">
        <f t="shared" ref="O42:O47" si="2">I42+M42</f>
        <v>0</v>
      </c>
      <c r="P42" s="14">
        <f t="shared" ref="P42:P47" si="3">IF(O42=0,0,10^(0.75194503*LOG10(E42/175.508)^2)*O42)</f>
        <v>0</v>
      </c>
      <c r="Q42" s="66"/>
    </row>
    <row r="43" spans="1:17" ht="13.5" customHeight="1" x14ac:dyDescent="0.25">
      <c r="A43" s="11">
        <v>2</v>
      </c>
      <c r="B43" s="23"/>
      <c r="C43" s="24"/>
      <c r="D43" s="24"/>
      <c r="E43" s="14"/>
      <c r="F43" s="15"/>
      <c r="G43" s="15"/>
      <c r="H43" s="15"/>
      <c r="I43" s="16"/>
      <c r="J43" s="15"/>
      <c r="K43" s="15"/>
      <c r="L43" s="15"/>
      <c r="M43" s="16"/>
      <c r="N43" s="17"/>
      <c r="O43" s="18">
        <f t="shared" si="2"/>
        <v>0</v>
      </c>
      <c r="P43" s="14">
        <f t="shared" si="3"/>
        <v>0</v>
      </c>
      <c r="Q43" s="66"/>
    </row>
    <row r="44" spans="1:17" ht="13.5" customHeight="1" x14ac:dyDescent="0.25">
      <c r="A44" s="11">
        <v>3</v>
      </c>
      <c r="B44" s="23"/>
      <c r="C44" s="24"/>
      <c r="D44" s="24"/>
      <c r="E44" s="14"/>
      <c r="F44" s="15"/>
      <c r="G44" s="15"/>
      <c r="H44" s="15"/>
      <c r="I44" s="16"/>
      <c r="J44" s="15"/>
      <c r="K44" s="15"/>
      <c r="L44" s="15"/>
      <c r="M44" s="16"/>
      <c r="N44" s="17"/>
      <c r="O44" s="18">
        <f t="shared" si="2"/>
        <v>0</v>
      </c>
      <c r="P44" s="14">
        <f t="shared" si="3"/>
        <v>0</v>
      </c>
      <c r="Q44" s="66"/>
    </row>
    <row r="45" spans="1:17" ht="13.5" customHeight="1" x14ac:dyDescent="0.25">
      <c r="A45" s="11">
        <v>4</v>
      </c>
      <c r="B45" s="23"/>
      <c r="C45" s="24"/>
      <c r="D45" s="24"/>
      <c r="E45" s="14"/>
      <c r="F45" s="15"/>
      <c r="G45" s="15"/>
      <c r="H45" s="15"/>
      <c r="I45" s="16"/>
      <c r="J45" s="15"/>
      <c r="K45" s="15"/>
      <c r="L45" s="15"/>
      <c r="M45" s="16"/>
      <c r="N45" s="17"/>
      <c r="O45" s="18">
        <f t="shared" si="2"/>
        <v>0</v>
      </c>
      <c r="P45" s="14">
        <f t="shared" si="3"/>
        <v>0</v>
      </c>
      <c r="Q45" s="66"/>
    </row>
    <row r="46" spans="1:17" ht="13.5" customHeight="1" x14ac:dyDescent="0.25">
      <c r="A46" s="24"/>
      <c r="B46" s="23"/>
      <c r="C46" s="24"/>
      <c r="D46" s="24"/>
      <c r="E46" s="14"/>
      <c r="F46" s="15"/>
      <c r="G46" s="15"/>
      <c r="H46" s="15"/>
      <c r="I46" s="16"/>
      <c r="J46" s="15"/>
      <c r="K46" s="15"/>
      <c r="L46" s="15"/>
      <c r="M46" s="16"/>
      <c r="N46" s="17"/>
      <c r="O46" s="18">
        <f t="shared" si="2"/>
        <v>0</v>
      </c>
      <c r="P46" s="14">
        <f t="shared" si="3"/>
        <v>0</v>
      </c>
      <c r="Q46" s="66"/>
    </row>
    <row r="47" spans="1:17" ht="13.5" customHeight="1" x14ac:dyDescent="0.25">
      <c r="A47" s="24"/>
      <c r="B47" s="23"/>
      <c r="C47" s="24"/>
      <c r="D47" s="24"/>
      <c r="E47" s="14"/>
      <c r="F47" s="15"/>
      <c r="G47" s="15"/>
      <c r="H47" s="15"/>
      <c r="I47" s="16"/>
      <c r="J47" s="15"/>
      <c r="K47" s="15"/>
      <c r="L47" s="15"/>
      <c r="M47" s="16"/>
      <c r="N47" s="17"/>
      <c r="O47" s="18">
        <f t="shared" si="2"/>
        <v>0</v>
      </c>
      <c r="P47" s="14">
        <f t="shared" si="3"/>
        <v>0</v>
      </c>
      <c r="Q47" s="67"/>
    </row>
    <row r="48" spans="1:17" ht="13.5" customHeight="1" x14ac:dyDescent="0.25">
      <c r="A48" s="81" t="s">
        <v>29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3"/>
      <c r="Q48" s="69"/>
    </row>
    <row r="49" spans="1:17" ht="13.5" customHeight="1" x14ac:dyDescent="0.25">
      <c r="A49" s="11">
        <v>1</v>
      </c>
      <c r="B49" s="12" t="s">
        <v>139</v>
      </c>
      <c r="C49" s="11">
        <v>2008</v>
      </c>
      <c r="D49" s="13" t="s">
        <v>140</v>
      </c>
      <c r="E49" s="14"/>
      <c r="F49" s="15"/>
      <c r="G49" s="15"/>
      <c r="H49" s="15"/>
      <c r="I49" s="16"/>
      <c r="J49" s="15"/>
      <c r="K49" s="15"/>
      <c r="L49" s="15"/>
      <c r="M49" s="16"/>
      <c r="N49" s="17"/>
      <c r="O49" s="18">
        <f t="shared" ref="O49:O55" si="4">I49+M49</f>
        <v>0</v>
      </c>
      <c r="P49" s="14">
        <f t="shared" ref="P49:P55" si="5">IF(O49=0,0,10^(0.75194503*LOG10(E49/175.508)^2)*O49)</f>
        <v>0</v>
      </c>
      <c r="Q49" s="66"/>
    </row>
    <row r="50" spans="1:17" ht="13.5" customHeight="1" x14ac:dyDescent="0.25">
      <c r="A50" s="11">
        <v>2</v>
      </c>
      <c r="B50" s="23"/>
      <c r="C50" s="24"/>
      <c r="D50" s="24"/>
      <c r="E50" s="14"/>
      <c r="F50" s="15"/>
      <c r="G50" s="15"/>
      <c r="H50" s="15"/>
      <c r="I50" s="16"/>
      <c r="J50" s="15"/>
      <c r="K50" s="15"/>
      <c r="L50" s="15"/>
      <c r="M50" s="16"/>
      <c r="N50" s="17"/>
      <c r="O50" s="18">
        <f t="shared" si="4"/>
        <v>0</v>
      </c>
      <c r="P50" s="14">
        <f t="shared" si="5"/>
        <v>0</v>
      </c>
      <c r="Q50" s="66"/>
    </row>
    <row r="51" spans="1:17" ht="13.5" customHeight="1" x14ac:dyDescent="0.25">
      <c r="A51" s="11">
        <v>3</v>
      </c>
      <c r="B51" s="23"/>
      <c r="C51" s="24"/>
      <c r="D51" s="24"/>
      <c r="E51" s="14"/>
      <c r="F51" s="15"/>
      <c r="G51" s="15"/>
      <c r="H51" s="15"/>
      <c r="I51" s="16"/>
      <c r="J51" s="15"/>
      <c r="K51" s="15"/>
      <c r="L51" s="15"/>
      <c r="M51" s="16"/>
      <c r="N51" s="17"/>
      <c r="O51" s="18">
        <f t="shared" si="4"/>
        <v>0</v>
      </c>
      <c r="P51" s="14">
        <f t="shared" si="5"/>
        <v>0</v>
      </c>
      <c r="Q51" s="66"/>
    </row>
    <row r="52" spans="1:17" ht="13.5" customHeight="1" x14ac:dyDescent="0.25">
      <c r="A52" s="11">
        <v>4</v>
      </c>
      <c r="B52" s="23"/>
      <c r="C52" s="24"/>
      <c r="D52" s="24"/>
      <c r="E52" s="14"/>
      <c r="F52" s="15"/>
      <c r="G52" s="15"/>
      <c r="H52" s="15"/>
      <c r="I52" s="16"/>
      <c r="J52" s="15"/>
      <c r="K52" s="15"/>
      <c r="L52" s="15"/>
      <c r="M52" s="16"/>
      <c r="N52" s="17"/>
      <c r="O52" s="18">
        <f t="shared" si="4"/>
        <v>0</v>
      </c>
      <c r="P52" s="14">
        <f t="shared" si="5"/>
        <v>0</v>
      </c>
      <c r="Q52" s="66"/>
    </row>
    <row r="53" spans="1:17" ht="13.5" customHeight="1" x14ac:dyDescent="0.25">
      <c r="A53" s="11">
        <v>5</v>
      </c>
      <c r="B53" s="23"/>
      <c r="C53" s="24"/>
      <c r="D53" s="24"/>
      <c r="E53" s="14"/>
      <c r="F53" s="15"/>
      <c r="G53" s="15"/>
      <c r="H53" s="15"/>
      <c r="I53" s="16"/>
      <c r="J53" s="15"/>
      <c r="K53" s="15"/>
      <c r="L53" s="15"/>
      <c r="M53" s="16"/>
      <c r="N53" s="17"/>
      <c r="O53" s="18">
        <f t="shared" si="4"/>
        <v>0</v>
      </c>
      <c r="P53" s="14">
        <f t="shared" si="5"/>
        <v>0</v>
      </c>
      <c r="Q53" s="67"/>
    </row>
    <row r="54" spans="1:17" ht="13.5" customHeight="1" x14ac:dyDescent="0.25">
      <c r="A54" s="24"/>
      <c r="B54" s="23"/>
      <c r="C54" s="24"/>
      <c r="D54" s="24"/>
      <c r="E54" s="14"/>
      <c r="F54" s="15"/>
      <c r="G54" s="15"/>
      <c r="H54" s="15"/>
      <c r="I54" s="16"/>
      <c r="J54" s="15"/>
      <c r="K54" s="15"/>
      <c r="L54" s="15"/>
      <c r="M54" s="16"/>
      <c r="N54" s="17"/>
      <c r="O54" s="18">
        <f t="shared" si="4"/>
        <v>0</v>
      </c>
      <c r="P54" s="14">
        <f t="shared" si="5"/>
        <v>0</v>
      </c>
      <c r="Q54" s="69"/>
    </row>
    <row r="55" spans="1:17" ht="13.5" customHeight="1" x14ac:dyDescent="0.25">
      <c r="A55" s="24"/>
      <c r="B55" s="23"/>
      <c r="C55" s="24"/>
      <c r="D55" s="24"/>
      <c r="E55" s="14"/>
      <c r="F55" s="15"/>
      <c r="G55" s="15"/>
      <c r="H55" s="15"/>
      <c r="I55" s="16"/>
      <c r="J55" s="15"/>
      <c r="K55" s="15"/>
      <c r="L55" s="15"/>
      <c r="M55" s="16"/>
      <c r="N55" s="17"/>
      <c r="O55" s="18">
        <f t="shared" si="4"/>
        <v>0</v>
      </c>
      <c r="P55" s="14">
        <f t="shared" si="5"/>
        <v>0</v>
      </c>
      <c r="Q55" s="67"/>
    </row>
    <row r="56" spans="1:17" ht="15" customHeight="1" x14ac:dyDescent="0.25">
      <c r="A56" s="93" t="s">
        <v>56</v>
      </c>
      <c r="B56" s="94"/>
      <c r="C56" s="94"/>
      <c r="D56" s="94"/>
      <c r="E56" s="94"/>
      <c r="F56" s="94"/>
      <c r="G56" s="94"/>
      <c r="H56" s="94"/>
      <c r="I56" s="94"/>
      <c r="J56" s="95"/>
      <c r="K56" s="95"/>
      <c r="L56" s="95"/>
      <c r="M56" s="95"/>
      <c r="N56" s="95"/>
      <c r="O56" s="95"/>
      <c r="P56" s="95"/>
      <c r="Q56" s="70"/>
    </row>
    <row r="57" spans="1:17" ht="15" customHeight="1" x14ac:dyDescent="0.25">
      <c r="A57" s="96" t="s">
        <v>57</v>
      </c>
      <c r="B57" s="97"/>
      <c r="C57" s="96" t="s">
        <v>4</v>
      </c>
      <c r="D57" s="97"/>
      <c r="E57" s="97"/>
      <c r="F57" s="96" t="s">
        <v>58</v>
      </c>
      <c r="G57" s="97"/>
      <c r="H57" s="96" t="s">
        <v>59</v>
      </c>
      <c r="I57" s="97"/>
      <c r="J57" s="98"/>
      <c r="K57" s="98"/>
      <c r="L57" s="99"/>
      <c r="M57" s="21"/>
      <c r="N57" s="21"/>
      <c r="O57" s="22"/>
      <c r="P57" s="22"/>
      <c r="Q57" s="38"/>
    </row>
    <row r="58" spans="1:17" ht="15" customHeight="1" x14ac:dyDescent="0.25">
      <c r="A58" s="100" t="s">
        <v>60</v>
      </c>
      <c r="B58" s="101"/>
      <c r="C58" s="100" t="s">
        <v>61</v>
      </c>
      <c r="D58" s="101"/>
      <c r="E58" s="101"/>
      <c r="F58" s="100" t="s">
        <v>20</v>
      </c>
      <c r="G58" s="101"/>
      <c r="H58" s="102"/>
      <c r="I58" s="102"/>
      <c r="J58" s="98"/>
      <c r="K58" s="98"/>
      <c r="L58" s="99"/>
      <c r="M58" s="21"/>
      <c r="N58" s="21"/>
      <c r="O58" s="21"/>
      <c r="P58" s="21"/>
      <c r="Q58" s="38"/>
    </row>
    <row r="59" spans="1:17" ht="15" customHeight="1" x14ac:dyDescent="0.25">
      <c r="A59" s="100" t="s">
        <v>62</v>
      </c>
      <c r="B59" s="101"/>
      <c r="C59" s="100" t="s">
        <v>132</v>
      </c>
      <c r="D59" s="101"/>
      <c r="E59" s="101"/>
      <c r="F59" s="100" t="s">
        <v>133</v>
      </c>
      <c r="G59" s="101"/>
      <c r="H59" s="102"/>
      <c r="I59" s="102"/>
      <c r="J59" s="98"/>
      <c r="K59" s="98"/>
      <c r="L59" s="99"/>
      <c r="M59" s="21"/>
      <c r="N59" s="21"/>
      <c r="O59" s="21"/>
      <c r="P59" s="21"/>
      <c r="Q59" s="38"/>
    </row>
    <row r="60" spans="1:17" ht="15" customHeight="1" x14ac:dyDescent="0.25">
      <c r="A60" s="100" t="s">
        <v>64</v>
      </c>
      <c r="B60" s="101"/>
      <c r="C60" s="100" t="s">
        <v>130</v>
      </c>
      <c r="D60" s="101"/>
      <c r="E60" s="101"/>
      <c r="F60" s="100" t="s">
        <v>131</v>
      </c>
      <c r="G60" s="101"/>
      <c r="H60" s="102"/>
      <c r="I60" s="102"/>
      <c r="J60" s="98"/>
      <c r="K60" s="98"/>
      <c r="L60" s="99"/>
      <c r="M60" s="21"/>
      <c r="N60" s="21"/>
      <c r="O60" s="21"/>
      <c r="P60" s="21"/>
      <c r="Q60" s="38"/>
    </row>
    <row r="61" spans="1:17" ht="15" customHeight="1" x14ac:dyDescent="0.25">
      <c r="A61" s="100" t="s">
        <v>66</v>
      </c>
      <c r="B61" s="101"/>
      <c r="C61" s="100" t="s">
        <v>141</v>
      </c>
      <c r="D61" s="101"/>
      <c r="E61" s="101"/>
      <c r="F61" s="100" t="s">
        <v>131</v>
      </c>
      <c r="G61" s="101"/>
      <c r="H61" s="102"/>
      <c r="I61" s="102"/>
      <c r="J61" s="98"/>
      <c r="K61" s="98"/>
      <c r="L61" s="99"/>
      <c r="M61" s="21"/>
      <c r="N61" s="21"/>
      <c r="O61" s="21"/>
      <c r="P61" s="21"/>
      <c r="Q61" s="38"/>
    </row>
    <row r="62" spans="1:17" ht="15" customHeight="1" x14ac:dyDescent="0.25">
      <c r="A62" s="100" t="s">
        <v>67</v>
      </c>
      <c r="B62" s="101"/>
      <c r="C62" s="101"/>
      <c r="D62" s="101"/>
      <c r="E62" s="101"/>
      <c r="F62" s="101"/>
      <c r="G62" s="101"/>
      <c r="H62" s="102"/>
      <c r="I62" s="102"/>
      <c r="J62" s="110"/>
      <c r="K62" s="111"/>
      <c r="L62" s="111"/>
      <c r="M62" s="60"/>
      <c r="N62" s="60"/>
      <c r="O62" s="60"/>
      <c r="P62" s="60"/>
      <c r="Q62" s="38"/>
    </row>
  </sheetData>
  <mergeCells count="51">
    <mergeCell ref="A2:P2"/>
    <mergeCell ref="A3:P3"/>
    <mergeCell ref="A4:P4"/>
    <mergeCell ref="A5:A6"/>
    <mergeCell ref="B5:B6"/>
    <mergeCell ref="C5:C6"/>
    <mergeCell ref="D5:D6"/>
    <mergeCell ref="E5:E6"/>
    <mergeCell ref="F5:I5"/>
    <mergeCell ref="J5:M5"/>
    <mergeCell ref="A56:P56"/>
    <mergeCell ref="A17:P17"/>
    <mergeCell ref="A21:P21"/>
    <mergeCell ref="A24:P24"/>
    <mergeCell ref="A41:P41"/>
    <mergeCell ref="N5:N6"/>
    <mergeCell ref="O5:O6"/>
    <mergeCell ref="P5:P6"/>
    <mergeCell ref="A7:P7"/>
    <mergeCell ref="A12:P12"/>
    <mergeCell ref="A58:B58"/>
    <mergeCell ref="C58:E58"/>
    <mergeCell ref="F58:G58"/>
    <mergeCell ref="H58:I58"/>
    <mergeCell ref="J58:L58"/>
    <mergeCell ref="A57:B57"/>
    <mergeCell ref="C57:E57"/>
    <mergeCell ref="F57:G57"/>
    <mergeCell ref="H57:I57"/>
    <mergeCell ref="J57:L57"/>
    <mergeCell ref="A62:B62"/>
    <mergeCell ref="C62:E62"/>
    <mergeCell ref="F62:G62"/>
    <mergeCell ref="H62:I62"/>
    <mergeCell ref="J62:L62"/>
    <mergeCell ref="A48:P48"/>
    <mergeCell ref="A61:B61"/>
    <mergeCell ref="C61:E61"/>
    <mergeCell ref="F61:G61"/>
    <mergeCell ref="H61:I61"/>
    <mergeCell ref="J61:L61"/>
    <mergeCell ref="H60:I60"/>
    <mergeCell ref="J60:L60"/>
    <mergeCell ref="A60:B60"/>
    <mergeCell ref="A59:B59"/>
    <mergeCell ref="C59:E59"/>
    <mergeCell ref="F59:G59"/>
    <mergeCell ref="H59:I59"/>
    <mergeCell ref="J59:L59"/>
    <mergeCell ref="C60:E60"/>
    <mergeCell ref="F60:G60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1plūsma</vt:lpstr>
      <vt:lpstr>2plūsma</vt:lpstr>
      <vt:lpstr>3plūsma</vt:lpstr>
      <vt:lpstr>Sheet2</vt:lpstr>
      <vt:lpstr>Sheet1</vt:lpstr>
      <vt:lpstr>nav</vt:lpstr>
      <vt:lpstr>2.d.13.00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Jevgenijs Haustovs</dc:creator>
  <cp:lastModifiedBy>Jevgenijs Haustovs</cp:lastModifiedBy>
  <dcterms:created xsi:type="dcterms:W3CDTF">2024-08-17T14:32:53Z</dcterms:created>
  <dcterms:modified xsi:type="dcterms:W3CDTF">2024-08-17T14:32:53Z</dcterms:modified>
</cp:coreProperties>
</file>