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niss.zulins\Desktop\Sports\"/>
    </mc:Choice>
  </mc:AlternateContent>
  <xr:revisionPtr revIDLastSave="0" documentId="8_{D4AAF5F3-05CE-4142-9457-A64C67F9C6F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iektdiena" sheetId="1" r:id="rId1"/>
    <sheet name="1.plūsma" sheetId="2" r:id="rId2"/>
    <sheet name="2.plūsma (meitenes)" sheetId="5" r:id="rId3"/>
    <sheet name="3.plūsma" sheetId="3" r:id="rId4"/>
    <sheet name="4.plūsma" sheetId="4" r:id="rId5"/>
    <sheet name="Komanda" sheetId="6" r:id="rId6"/>
    <sheet name="Individuālais sinkl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3" l="1"/>
  <c r="P24" i="3"/>
  <c r="N21" i="3"/>
  <c r="P21" i="3" s="1"/>
  <c r="P14" i="3"/>
  <c r="N14" i="3"/>
  <c r="N22" i="3"/>
  <c r="P22" i="3" s="1"/>
  <c r="N18" i="2"/>
  <c r="P18" i="2" s="1"/>
  <c r="N6" i="3"/>
  <c r="P6" i="3" s="1"/>
  <c r="P10" i="5"/>
  <c r="P15" i="5"/>
  <c r="N25" i="4"/>
  <c r="P25" i="4"/>
  <c r="N21" i="4"/>
  <c r="P21" i="4" s="1"/>
  <c r="N26" i="2"/>
  <c r="P26" i="2" s="1"/>
  <c r="N8" i="3"/>
  <c r="N9" i="3"/>
  <c r="P21" i="5"/>
  <c r="P22" i="5"/>
  <c r="P20" i="5"/>
  <c r="P16" i="5"/>
  <c r="P7" i="5"/>
  <c r="P8" i="5"/>
  <c r="P9" i="5"/>
  <c r="P11" i="5"/>
  <c r="N16" i="2" l="1"/>
  <c r="P16" i="2" s="1"/>
  <c r="N17" i="2"/>
  <c r="P17" i="2" s="1"/>
  <c r="N9" i="4"/>
  <c r="P9" i="4" s="1"/>
  <c r="N27" i="2"/>
  <c r="P27" i="2" s="1"/>
  <c r="N7" i="3"/>
  <c r="N17" i="3"/>
  <c r="N16" i="3"/>
  <c r="N12" i="3"/>
  <c r="N13" i="3"/>
  <c r="N15" i="3"/>
  <c r="N20" i="3"/>
  <c r="N23" i="3"/>
  <c r="N25" i="3"/>
  <c r="P25" i="3" s="1"/>
  <c r="N27" i="3"/>
  <c r="N7" i="4"/>
  <c r="N8" i="4"/>
  <c r="N10" i="4"/>
  <c r="N14" i="4"/>
  <c r="N15" i="4"/>
  <c r="N16" i="4"/>
  <c r="P16" i="4" s="1"/>
  <c r="N17" i="4"/>
  <c r="N22" i="4"/>
  <c r="N23" i="4"/>
  <c r="N24" i="4"/>
  <c r="N26" i="4"/>
  <c r="N6" i="4"/>
  <c r="P6" i="5"/>
  <c r="N23" i="2"/>
  <c r="N24" i="2"/>
  <c r="N25" i="2"/>
  <c r="N7" i="2"/>
  <c r="N8" i="2"/>
  <c r="P8" i="2" s="1"/>
  <c r="N9" i="2"/>
  <c r="N6" i="2"/>
  <c r="N20" i="2"/>
  <c r="N12" i="2"/>
  <c r="N13" i="2"/>
  <c r="N7" i="1"/>
  <c r="N8" i="1"/>
  <c r="N9" i="1"/>
  <c r="N13" i="1"/>
  <c r="N14" i="1"/>
  <c r="N15" i="1"/>
  <c r="N16" i="1"/>
  <c r="N21" i="1"/>
  <c r="N22" i="1"/>
  <c r="N23" i="1"/>
  <c r="P23" i="1" s="1"/>
  <c r="N24" i="1"/>
  <c r="N6" i="1"/>
  <c r="P17" i="3"/>
  <c r="P24" i="1"/>
  <c r="P12" i="6" l="1"/>
  <c r="N12" i="6"/>
  <c r="L12" i="6"/>
  <c r="J12" i="6"/>
  <c r="H12" i="6"/>
  <c r="F12" i="6"/>
  <c r="D12" i="6"/>
  <c r="P23" i="4" l="1"/>
  <c r="P24" i="4"/>
  <c r="P26" i="4"/>
  <c r="P22" i="4"/>
  <c r="P15" i="4"/>
  <c r="P17" i="4"/>
  <c r="P14" i="4"/>
  <c r="P7" i="4"/>
  <c r="P8" i="4"/>
  <c r="P10" i="4"/>
  <c r="P6" i="4"/>
  <c r="P23" i="3"/>
  <c r="P27" i="3"/>
  <c r="P20" i="3"/>
  <c r="P12" i="3"/>
  <c r="P13" i="3"/>
  <c r="P15" i="3"/>
  <c r="P8" i="3"/>
  <c r="P7" i="3"/>
  <c r="P9" i="3"/>
  <c r="P16" i="3"/>
  <c r="P23" i="2"/>
  <c r="P24" i="2"/>
  <c r="P25" i="2"/>
  <c r="P20" i="2"/>
  <c r="P12" i="2"/>
  <c r="P13" i="2"/>
  <c r="P7" i="2"/>
  <c r="P9" i="2"/>
  <c r="P6" i="2"/>
  <c r="P21" i="1"/>
  <c r="P6" i="1"/>
  <c r="P7" i="1"/>
  <c r="P8" i="1"/>
  <c r="P9" i="1"/>
  <c r="P13" i="1"/>
  <c r="P14" i="1"/>
  <c r="P22" i="1"/>
  <c r="P15" i="1"/>
  <c r="P16" i="1"/>
</calcChain>
</file>

<file path=xl/sharedStrings.xml><?xml version="1.0" encoding="utf-8"?>
<sst xmlns="http://schemas.openxmlformats.org/spreadsheetml/2006/main" count="451" uniqueCount="132">
  <si>
    <t>Ludzas pilsētas svētku kausa izcīņa, Ludz 09.08. - 10.08.2024</t>
  </si>
  <si>
    <t>30 kg</t>
  </si>
  <si>
    <t>Dalībnieks</t>
  </si>
  <si>
    <t>Komanda</t>
  </si>
  <si>
    <t>Gads</t>
  </si>
  <si>
    <t>svars</t>
  </si>
  <si>
    <t>rezultāts</t>
  </si>
  <si>
    <t>summa</t>
  </si>
  <si>
    <t>vieta</t>
  </si>
  <si>
    <t>sinklers</t>
  </si>
  <si>
    <t>35 kg</t>
  </si>
  <si>
    <t>40 kg</t>
  </si>
  <si>
    <t>Alans Makņa</t>
  </si>
  <si>
    <t>Daugavpils</t>
  </si>
  <si>
    <t>Iļja Šaršuns</t>
  </si>
  <si>
    <t>Tauras Šimkus</t>
  </si>
  <si>
    <t>Telsiai</t>
  </si>
  <si>
    <t>Edgars Morisons</t>
  </si>
  <si>
    <t>Ludza</t>
  </si>
  <si>
    <t>Marks Caune</t>
  </si>
  <si>
    <t>Geraklits Gorbunovs</t>
  </si>
  <si>
    <t>Renats Kuzmičs</t>
  </si>
  <si>
    <t>Iļja Lazovskis</t>
  </si>
  <si>
    <t>Toms Cipruss</t>
  </si>
  <si>
    <t>Ralfs Vidiņš</t>
  </si>
  <si>
    <t>Ludzas pilsētas svētku kausa izcīņa, Ludza 09.08. - 10.08.2024</t>
  </si>
  <si>
    <t>45 kg</t>
  </si>
  <si>
    <t>49 kg</t>
  </si>
  <si>
    <t>55 kg</t>
  </si>
  <si>
    <t>61 kg</t>
  </si>
  <si>
    <t>67 kg</t>
  </si>
  <si>
    <t>73 kg</t>
  </si>
  <si>
    <t>81 kg</t>
  </si>
  <si>
    <t>U15</t>
  </si>
  <si>
    <t xml:space="preserve">U17 </t>
  </si>
  <si>
    <t>Pieaugušie</t>
  </si>
  <si>
    <t>Daniel Purk</t>
  </si>
  <si>
    <t>Albu</t>
  </si>
  <si>
    <t>Augustas Kvietkauskis</t>
  </si>
  <si>
    <t>Telšiai</t>
  </si>
  <si>
    <t>Roberts Petkuns</t>
  </si>
  <si>
    <t>Ņikita Konovalovs</t>
  </si>
  <si>
    <t>Emīls Leitāns</t>
  </si>
  <si>
    <t>Jaroslavs Danilovs</t>
  </si>
  <si>
    <t>Jaroslavs Zarembo</t>
  </si>
  <si>
    <t>Gregor Kroon</t>
  </si>
  <si>
    <t>Alex Purk</t>
  </si>
  <si>
    <t>Erki Jalast</t>
  </si>
  <si>
    <t>Daniels Ivanovskis</t>
  </si>
  <si>
    <t>Daniels Severins</t>
  </si>
  <si>
    <t>Maksims Kuharevičs</t>
  </si>
  <si>
    <t>Matvejs Rebekins</t>
  </si>
  <si>
    <t>Jegors Zeiļa</t>
  </si>
  <si>
    <t>89 kg</t>
  </si>
  <si>
    <t>96 kg</t>
  </si>
  <si>
    <t>96+ kg</t>
  </si>
  <si>
    <t>Ruslans Račuks</t>
  </si>
  <si>
    <t>Kristians Kozlovskis</t>
  </si>
  <si>
    <t>Daniils Lipste</t>
  </si>
  <si>
    <t>Jānis Bondarenko</t>
  </si>
  <si>
    <t>Daniels Rudovičs</t>
  </si>
  <si>
    <t>Artjoms Suhanovs</t>
  </si>
  <si>
    <t>Kirils Oļenovs</t>
  </si>
  <si>
    <t>Ēriks Daņiļevičs</t>
  </si>
  <si>
    <t>Karolis Andrujauskas</t>
  </si>
  <si>
    <t>Aimar Kiivits</t>
  </si>
  <si>
    <t>Mona Saar</t>
  </si>
  <si>
    <t>Carolin Jalast</t>
  </si>
  <si>
    <t>Alby</t>
  </si>
  <si>
    <t>Inger Iris Prants</t>
  </si>
  <si>
    <t>Nele Marie Palmeos</t>
  </si>
  <si>
    <t>Rebeca Park</t>
  </si>
  <si>
    <t>Kristiāna Lazovska</t>
  </si>
  <si>
    <t>Vitalīna Kušnere</t>
  </si>
  <si>
    <t>Darja Sičugova</t>
  </si>
  <si>
    <t>Balvi</t>
  </si>
  <si>
    <t>2014 - 2013</t>
  </si>
  <si>
    <t>2012-2011</t>
  </si>
  <si>
    <t>2008-2007</t>
  </si>
  <si>
    <t>2006-2004</t>
  </si>
  <si>
    <t>Sieviete</t>
  </si>
  <si>
    <t>U10</t>
  </si>
  <si>
    <t>U12</t>
  </si>
  <si>
    <t>U17</t>
  </si>
  <si>
    <t>U20</t>
  </si>
  <si>
    <t>Vīrietis</t>
  </si>
  <si>
    <t>2013-2012</t>
  </si>
  <si>
    <t>2011-2009</t>
  </si>
  <si>
    <t>2024-2014</t>
  </si>
  <si>
    <t>Antons Bušs</t>
  </si>
  <si>
    <t>Raivo Keišs</t>
  </si>
  <si>
    <t>Renāts Bistrovs</t>
  </si>
  <si>
    <t>Edijs Keišs</t>
  </si>
  <si>
    <t>Maksims Bistrovs</t>
  </si>
  <si>
    <t>Loreta Ciukore</t>
  </si>
  <si>
    <t>Akims Mortuzāns</t>
  </si>
  <si>
    <t>Summa</t>
  </si>
  <si>
    <t>2015 - 2016</t>
  </si>
  <si>
    <t>2010-2009</t>
  </si>
  <si>
    <t>Punkti</t>
  </si>
  <si>
    <t xml:space="preserve">Komandas </t>
  </si>
  <si>
    <t>Aras Šimkus</t>
  </si>
  <si>
    <t>Rihards Matvejenko</t>
  </si>
  <si>
    <t xml:space="preserve"> </t>
  </si>
  <si>
    <t>Raivis Grišāns</t>
  </si>
  <si>
    <t>Tartu</t>
  </si>
  <si>
    <t>Panivežus</t>
  </si>
  <si>
    <t>Panivežis</t>
  </si>
  <si>
    <t>Karolis Vičinas</t>
  </si>
  <si>
    <t>Matus Kubiliūnas</t>
  </si>
  <si>
    <t>x</t>
  </si>
  <si>
    <t>Panevežus</t>
  </si>
  <si>
    <t>Deivydas Barkus</t>
  </si>
  <si>
    <t>Telšai</t>
  </si>
  <si>
    <t>Kajus Matuzevičius</t>
  </si>
  <si>
    <t>Paneveža</t>
  </si>
  <si>
    <t>Lisbeth Rosenstein</t>
  </si>
  <si>
    <t>Ņikita Daškevičs</t>
  </si>
  <si>
    <t>Samuils Sokolovs</t>
  </si>
  <si>
    <t>Abid. Oleive Yakob</t>
  </si>
  <si>
    <t>Daniels Uzulniks</t>
  </si>
  <si>
    <t>Emilis Norkus</t>
  </si>
  <si>
    <t>Armandas Bieliauskis</t>
  </si>
  <si>
    <t>Daniils Sirokvasins</t>
  </si>
  <si>
    <t>Jelena Kriviņa</t>
  </si>
  <si>
    <t>Aleksejs Kiseļovs</t>
  </si>
  <si>
    <t>Izmails Sokolovs</t>
  </si>
  <si>
    <t>Maksims Vasilonoks</t>
  </si>
  <si>
    <t>Arsenijs Ivanovs</t>
  </si>
  <si>
    <t>Vladimirs Luņs</t>
  </si>
  <si>
    <t>Andis Zelčs</t>
  </si>
  <si>
    <t>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</si>
</sst>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4" xfId="0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34" xfId="0" applyBorder="1"/>
    <xf numFmtId="0" fontId="0" fillId="0" borderId="5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3" fillId="0" borderId="34" xfId="0" applyFont="1" applyBorder="1"/>
    <xf numFmtId="0" fontId="4" fillId="0" borderId="34" xfId="0" applyFont="1" applyBorder="1"/>
    <xf numFmtId="0" fontId="5" fillId="0" borderId="34" xfId="0" applyFont="1" applyBorder="1"/>
    <xf numFmtId="0" fontId="6" fillId="0" borderId="34" xfId="0" applyFont="1" applyBorder="1"/>
    <xf numFmtId="0" fontId="7" fillId="0" borderId="34" xfId="0" applyFont="1" applyBorder="1"/>
    <xf numFmtId="0" fontId="8" fillId="0" borderId="3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4" borderId="0" xfId="0" applyFont="1" applyFill="1"/>
    <xf numFmtId="0" fontId="1" fillId="0" borderId="0" xfId="0" applyFont="1"/>
    <xf numFmtId="0" fontId="9" fillId="0" borderId="34" xfId="0" applyFont="1" applyBorder="1"/>
    <xf numFmtId="0" fontId="1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5" borderId="0" xfId="0" applyFont="1" applyFill="1"/>
    <xf numFmtId="0" fontId="11" fillId="0" borderId="34" xfId="0" applyFont="1" applyBorder="1"/>
    <xf numFmtId="0" fontId="1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0" xfId="0" applyFont="1" applyFill="1"/>
    <xf numFmtId="0" fontId="13" fillId="0" borderId="34" xfId="0" applyFont="1" applyBorder="1"/>
    <xf numFmtId="0" fontId="14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7" borderId="0" xfId="0" applyFont="1" applyFill="1"/>
    <xf numFmtId="0" fontId="15" fillId="0" borderId="34" xfId="0" applyFont="1" applyBorder="1"/>
    <xf numFmtId="0" fontId="15" fillId="0" borderId="2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8" borderId="0" xfId="0" applyFont="1" applyFill="1"/>
    <xf numFmtId="0" fontId="16" fillId="0" borderId="3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0" fillId="0" borderId="34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31" xfId="0" applyBorder="1"/>
    <xf numFmtId="0" fontId="23" fillId="6" borderId="6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23" fillId="8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2" fontId="26" fillId="12" borderId="43" xfId="0" applyNumberFormat="1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/>
    </xf>
    <xf numFmtId="0" fontId="1" fillId="9" borderId="0" xfId="0" applyFont="1" applyFill="1"/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0" borderId="36" xfId="0" applyFont="1" applyBorder="1"/>
    <xf numFmtId="0" fontId="1" fillId="11" borderId="0" xfId="0" applyFont="1" applyFill="1"/>
    <xf numFmtId="0" fontId="19" fillId="0" borderId="6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4"/>
  <sheetViews>
    <sheetView topLeftCell="A2" zoomScale="90" zoomScaleNormal="90" workbookViewId="0">
      <selection activeCell="P17" sqref="P17"/>
    </sheetView>
  </sheetViews>
  <sheetFormatPr defaultColWidth="8.85546875" defaultRowHeight="15" x14ac:dyDescent="0.25"/>
  <cols>
    <col min="1" max="1" width="8.85546875" style="8"/>
    <col min="2" max="2" width="26.7109375" style="8" customWidth="1"/>
    <col min="3" max="15" width="8.85546875" style="8"/>
    <col min="16" max="16" width="15.140625" style="8" customWidth="1"/>
    <col min="17" max="17" width="8.85546875" style="8"/>
    <col min="18" max="18" width="12" style="8" customWidth="1"/>
    <col min="19" max="16384" width="8.85546875" style="8"/>
  </cols>
  <sheetData>
    <row r="2" spans="1:21" x14ac:dyDescent="0.25">
      <c r="G2" s="192" t="s">
        <v>25</v>
      </c>
      <c r="H2" s="192"/>
      <c r="I2" s="192"/>
      <c r="J2" s="192"/>
      <c r="K2" s="192"/>
      <c r="L2" s="192"/>
      <c r="M2" s="192"/>
      <c r="N2" s="192"/>
      <c r="O2" s="192"/>
    </row>
    <row r="4" spans="1:21" ht="15.75" thickBot="1" x14ac:dyDescent="0.3">
      <c r="H4" s="192" t="s">
        <v>1</v>
      </c>
      <c r="I4" s="192"/>
    </row>
    <row r="5" spans="1:21" ht="15.75" thickBot="1" x14ac:dyDescent="0.3">
      <c r="B5" s="20" t="s">
        <v>2</v>
      </c>
      <c r="C5" s="21" t="s">
        <v>3</v>
      </c>
      <c r="D5" s="21" t="s">
        <v>4</v>
      </c>
      <c r="E5" s="22" t="s">
        <v>5</v>
      </c>
      <c r="F5" s="23">
        <v>1</v>
      </c>
      <c r="G5" s="24">
        <v>2</v>
      </c>
      <c r="H5" s="25">
        <v>3</v>
      </c>
      <c r="I5" s="26" t="s">
        <v>6</v>
      </c>
      <c r="J5" s="23">
        <v>1</v>
      </c>
      <c r="K5" s="24">
        <v>2</v>
      </c>
      <c r="L5" s="25">
        <v>3</v>
      </c>
      <c r="M5" s="20" t="s">
        <v>6</v>
      </c>
      <c r="N5" s="28" t="s">
        <v>7</v>
      </c>
      <c r="O5" s="21" t="s">
        <v>8</v>
      </c>
      <c r="P5" s="29" t="s">
        <v>9</v>
      </c>
      <c r="R5" s="30" t="s">
        <v>88</v>
      </c>
      <c r="S5" s="31" t="s">
        <v>81</v>
      </c>
      <c r="T5" s="8" t="s">
        <v>100</v>
      </c>
      <c r="U5" s="32" t="s">
        <v>97</v>
      </c>
    </row>
    <row r="6" spans="1:21" x14ac:dyDescent="0.25">
      <c r="A6" s="8">
        <v>10</v>
      </c>
      <c r="B6" s="44" t="s">
        <v>12</v>
      </c>
      <c r="C6" s="101" t="s">
        <v>13</v>
      </c>
      <c r="D6" s="99">
        <v>2015</v>
      </c>
      <c r="E6" s="47">
        <v>29.74</v>
      </c>
      <c r="F6" s="114">
        <v>12</v>
      </c>
      <c r="G6" s="115">
        <v>14</v>
      </c>
      <c r="H6" s="116">
        <v>15</v>
      </c>
      <c r="I6" s="50">
        <v>15</v>
      </c>
      <c r="J6" s="114">
        <v>15</v>
      </c>
      <c r="K6" s="115">
        <v>17</v>
      </c>
      <c r="L6" s="116">
        <v>19</v>
      </c>
      <c r="M6" s="44">
        <v>19</v>
      </c>
      <c r="N6" s="48">
        <f>I6+M6</f>
        <v>34</v>
      </c>
      <c r="O6" s="48">
        <v>4</v>
      </c>
      <c r="P6" s="95">
        <f>IF(I6=0,0,10^(0.722762521*LOG10(E6/193.609)^2)*N6)</f>
        <v>102.30333400325027</v>
      </c>
      <c r="R6" s="53" t="s">
        <v>87</v>
      </c>
      <c r="S6" s="31" t="s">
        <v>33</v>
      </c>
      <c r="U6" s="54" t="s">
        <v>77</v>
      </c>
    </row>
    <row r="7" spans="1:21" x14ac:dyDescent="0.25">
      <c r="A7" s="8">
        <v>3</v>
      </c>
      <c r="B7" s="44" t="s">
        <v>14</v>
      </c>
      <c r="C7" s="101" t="s">
        <v>13</v>
      </c>
      <c r="D7" s="99">
        <v>2015</v>
      </c>
      <c r="E7" s="47">
        <v>28</v>
      </c>
      <c r="F7" s="114">
        <v>20</v>
      </c>
      <c r="G7" s="115">
        <v>22</v>
      </c>
      <c r="H7" s="116">
        <v>23</v>
      </c>
      <c r="I7" s="50">
        <v>23</v>
      </c>
      <c r="J7" s="114">
        <v>25</v>
      </c>
      <c r="K7" s="115">
        <v>28</v>
      </c>
      <c r="L7" s="116">
        <v>30</v>
      </c>
      <c r="M7" s="44">
        <v>30</v>
      </c>
      <c r="N7" s="48">
        <f t="shared" ref="N7:N24" si="0">I7+M7</f>
        <v>53</v>
      </c>
      <c r="O7" s="48">
        <v>1</v>
      </c>
      <c r="P7" s="95">
        <f>IF(I7=0,0,10^(0.722762521*LOG10(E7/193.609)^2)*N7)</f>
        <v>171.38580359795554</v>
      </c>
      <c r="R7" s="58" t="s">
        <v>78</v>
      </c>
      <c r="S7" s="31" t="s">
        <v>83</v>
      </c>
      <c r="U7" s="59" t="s">
        <v>98</v>
      </c>
    </row>
    <row r="8" spans="1:21" x14ac:dyDescent="0.25">
      <c r="A8" s="8">
        <v>6</v>
      </c>
      <c r="B8" s="44" t="s">
        <v>15</v>
      </c>
      <c r="C8" s="48" t="s">
        <v>16</v>
      </c>
      <c r="D8" s="99">
        <v>2017</v>
      </c>
      <c r="E8" s="47">
        <v>24.5</v>
      </c>
      <c r="F8" s="114">
        <v>13</v>
      </c>
      <c r="G8" s="115">
        <v>15</v>
      </c>
      <c r="H8" s="117">
        <v>16</v>
      </c>
      <c r="I8" s="50">
        <v>15</v>
      </c>
      <c r="J8" s="114">
        <v>19</v>
      </c>
      <c r="K8" s="115">
        <v>21</v>
      </c>
      <c r="L8" s="49" t="s">
        <v>110</v>
      </c>
      <c r="M8" s="44">
        <v>21</v>
      </c>
      <c r="N8" s="48">
        <f t="shared" si="0"/>
        <v>36</v>
      </c>
      <c r="O8" s="48">
        <v>3</v>
      </c>
      <c r="P8" s="95">
        <f>IF(I8=0,0,10^(0.722762521*LOG10(E8/193.609)^2)*N8)</f>
        <v>137.66669513263633</v>
      </c>
      <c r="R8" s="63" t="s">
        <v>79</v>
      </c>
      <c r="S8" s="31" t="s">
        <v>84</v>
      </c>
      <c r="U8" s="64" t="s">
        <v>78</v>
      </c>
    </row>
    <row r="9" spans="1:21" ht="15.75" thickBot="1" x14ac:dyDescent="0.3">
      <c r="A9" s="8">
        <v>5</v>
      </c>
      <c r="B9" s="65" t="s">
        <v>17</v>
      </c>
      <c r="C9" s="102" t="s">
        <v>18</v>
      </c>
      <c r="D9" s="103">
        <v>2016</v>
      </c>
      <c r="E9" s="67">
        <v>26</v>
      </c>
      <c r="F9" s="118">
        <v>18</v>
      </c>
      <c r="G9" s="120">
        <v>19</v>
      </c>
      <c r="H9" s="121">
        <v>19</v>
      </c>
      <c r="I9" s="68">
        <v>19</v>
      </c>
      <c r="J9" s="118">
        <v>23</v>
      </c>
      <c r="K9" s="120">
        <v>25</v>
      </c>
      <c r="L9" s="121">
        <v>25</v>
      </c>
      <c r="M9" s="65">
        <v>25</v>
      </c>
      <c r="N9" s="48">
        <f t="shared" si="0"/>
        <v>44</v>
      </c>
      <c r="O9" s="66">
        <v>2</v>
      </c>
      <c r="P9" s="104">
        <f>IF(I9=0,0,10^(0.722762521*LOG10(E9/193.609)^2)*N9)</f>
        <v>155.94428925792181</v>
      </c>
      <c r="R9" s="31"/>
      <c r="S9" s="31" t="s">
        <v>80</v>
      </c>
      <c r="U9" s="70" t="s">
        <v>79</v>
      </c>
    </row>
    <row r="10" spans="1:21" x14ac:dyDescent="0.25">
      <c r="N10" s="48"/>
      <c r="R10" s="31"/>
      <c r="S10" s="31" t="s">
        <v>85</v>
      </c>
    </row>
    <row r="11" spans="1:21" ht="15.75" thickBot="1" x14ac:dyDescent="0.3">
      <c r="H11" s="192" t="s">
        <v>10</v>
      </c>
      <c r="I11" s="192"/>
      <c r="N11" s="48"/>
    </row>
    <row r="12" spans="1:21" ht="15.75" thickBot="1" x14ac:dyDescent="0.3">
      <c r="B12" s="20" t="s">
        <v>2</v>
      </c>
      <c r="C12" s="21" t="s">
        <v>3</v>
      </c>
      <c r="D12" s="21" t="s">
        <v>4</v>
      </c>
      <c r="E12" s="22" t="s">
        <v>5</v>
      </c>
      <c r="F12" s="23">
        <v>1</v>
      </c>
      <c r="G12" s="24">
        <v>2</v>
      </c>
      <c r="H12" s="25">
        <v>3</v>
      </c>
      <c r="I12" s="26" t="s">
        <v>6</v>
      </c>
      <c r="J12" s="23">
        <v>1</v>
      </c>
      <c r="K12" s="24">
        <v>2</v>
      </c>
      <c r="L12" s="25">
        <v>3</v>
      </c>
      <c r="M12" s="105" t="s">
        <v>6</v>
      </c>
      <c r="N12" s="48" t="s">
        <v>7</v>
      </c>
      <c r="O12" s="106" t="s">
        <v>8</v>
      </c>
      <c r="P12" s="85" t="s">
        <v>9</v>
      </c>
    </row>
    <row r="13" spans="1:21" x14ac:dyDescent="0.25">
      <c r="A13" s="8">
        <v>13</v>
      </c>
      <c r="B13" s="33" t="s">
        <v>101</v>
      </c>
      <c r="C13" s="100" t="s">
        <v>16</v>
      </c>
      <c r="D13" s="94">
        <v>2015</v>
      </c>
      <c r="E13" s="36">
        <v>35</v>
      </c>
      <c r="F13" s="122">
        <v>23</v>
      </c>
      <c r="G13" s="123">
        <v>25</v>
      </c>
      <c r="H13" s="124">
        <v>27</v>
      </c>
      <c r="I13" s="39">
        <v>25</v>
      </c>
      <c r="J13" s="122">
        <v>27</v>
      </c>
      <c r="K13" s="37" t="s">
        <v>110</v>
      </c>
      <c r="L13" s="36"/>
      <c r="M13" s="107">
        <v>27</v>
      </c>
      <c r="N13" s="48">
        <f t="shared" si="0"/>
        <v>52</v>
      </c>
      <c r="O13" s="51">
        <v>2</v>
      </c>
      <c r="P13" s="95">
        <f t="shared" ref="P13:P16" si="1">IF(I13=0,0,10^(0.722762521*LOG10(E13/193.609)^2)*N13)</f>
        <v>130.27186599640982</v>
      </c>
    </row>
    <row r="14" spans="1:21" x14ac:dyDescent="0.25">
      <c r="A14" s="8">
        <v>11</v>
      </c>
      <c r="B14" s="44" t="s">
        <v>19</v>
      </c>
      <c r="C14" s="101" t="s">
        <v>13</v>
      </c>
      <c r="D14" s="99">
        <v>2015</v>
      </c>
      <c r="E14" s="47">
        <v>35</v>
      </c>
      <c r="F14" s="114">
        <v>13</v>
      </c>
      <c r="G14" s="115">
        <v>14</v>
      </c>
      <c r="H14" s="116">
        <v>15</v>
      </c>
      <c r="I14" s="50">
        <v>15</v>
      </c>
      <c r="J14" s="114">
        <v>15</v>
      </c>
      <c r="K14" s="115">
        <v>17</v>
      </c>
      <c r="L14" s="125">
        <v>18</v>
      </c>
      <c r="M14" s="48">
        <v>18</v>
      </c>
      <c r="N14" s="48">
        <f t="shared" si="0"/>
        <v>33</v>
      </c>
      <c r="O14" s="48">
        <v>4</v>
      </c>
      <c r="P14" s="95">
        <f t="shared" si="1"/>
        <v>82.672530343875465</v>
      </c>
    </row>
    <row r="15" spans="1:21" x14ac:dyDescent="0.25">
      <c r="A15" s="8">
        <v>8</v>
      </c>
      <c r="B15" s="44" t="s">
        <v>21</v>
      </c>
      <c r="C15" s="86" t="s">
        <v>13</v>
      </c>
      <c r="D15" s="99">
        <v>2014</v>
      </c>
      <c r="E15" s="47">
        <v>32.26</v>
      </c>
      <c r="F15" s="114">
        <v>18</v>
      </c>
      <c r="G15" s="115">
        <v>20</v>
      </c>
      <c r="H15" s="117">
        <v>22</v>
      </c>
      <c r="I15" s="50">
        <v>20</v>
      </c>
      <c r="J15" s="114">
        <v>25</v>
      </c>
      <c r="K15" s="115">
        <v>27</v>
      </c>
      <c r="L15" s="126">
        <v>28</v>
      </c>
      <c r="M15" s="48">
        <v>27</v>
      </c>
      <c r="N15" s="48">
        <f t="shared" si="0"/>
        <v>47</v>
      </c>
      <c r="O15" s="48">
        <v>3</v>
      </c>
      <c r="P15" s="95">
        <f t="shared" si="1"/>
        <v>128.78587216842783</v>
      </c>
    </row>
    <row r="16" spans="1:21" x14ac:dyDescent="0.25">
      <c r="A16" s="8">
        <v>9</v>
      </c>
      <c r="B16" s="44" t="s">
        <v>22</v>
      </c>
      <c r="C16" s="130" t="s">
        <v>18</v>
      </c>
      <c r="D16" s="99">
        <v>2014</v>
      </c>
      <c r="E16" s="47">
        <v>31.6</v>
      </c>
      <c r="F16" s="114">
        <v>26</v>
      </c>
      <c r="G16" s="119">
        <v>28</v>
      </c>
      <c r="H16" s="116">
        <v>29</v>
      </c>
      <c r="I16" s="50">
        <v>29</v>
      </c>
      <c r="J16" s="114">
        <v>33</v>
      </c>
      <c r="K16" s="115">
        <v>35</v>
      </c>
      <c r="L16" s="125">
        <v>37</v>
      </c>
      <c r="M16" s="48">
        <v>37</v>
      </c>
      <c r="N16" s="48">
        <f t="shared" si="0"/>
        <v>66</v>
      </c>
      <c r="O16" s="48">
        <v>1</v>
      </c>
      <c r="P16" s="95">
        <f t="shared" si="1"/>
        <v>185.12793396400488</v>
      </c>
    </row>
    <row r="17" spans="1:21" ht="15.75" thickBot="1" x14ac:dyDescent="0.3">
      <c r="B17" s="44"/>
      <c r="C17" s="48"/>
      <c r="D17" s="48"/>
      <c r="E17" s="47"/>
      <c r="F17" s="44"/>
      <c r="G17" s="48"/>
      <c r="H17" s="49"/>
      <c r="I17" s="50"/>
      <c r="J17" s="65"/>
      <c r="K17" s="66"/>
      <c r="L17" s="67"/>
      <c r="M17" s="48"/>
      <c r="N17" s="48"/>
      <c r="O17" s="48"/>
      <c r="P17" s="48"/>
    </row>
    <row r="18" spans="1:21" x14ac:dyDescent="0.25">
      <c r="N18" s="48"/>
    </row>
    <row r="19" spans="1:21" ht="15.75" thickBot="1" x14ac:dyDescent="0.3">
      <c r="H19" s="192" t="s">
        <v>11</v>
      </c>
      <c r="I19" s="192"/>
      <c r="N19" s="48"/>
      <c r="U19" s="8" t="s">
        <v>103</v>
      </c>
    </row>
    <row r="20" spans="1:21" ht="15.75" thickBot="1" x14ac:dyDescent="0.3">
      <c r="B20" s="20" t="s">
        <v>2</v>
      </c>
      <c r="C20" s="21" t="s">
        <v>3</v>
      </c>
      <c r="D20" s="21" t="s">
        <v>4</v>
      </c>
      <c r="E20" s="22" t="s">
        <v>5</v>
      </c>
      <c r="F20" s="23">
        <v>1</v>
      </c>
      <c r="G20" s="24">
        <v>2</v>
      </c>
      <c r="H20" s="25">
        <v>3</v>
      </c>
      <c r="I20" s="26" t="s">
        <v>6</v>
      </c>
      <c r="J20" s="23">
        <v>1</v>
      </c>
      <c r="K20" s="24">
        <v>2</v>
      </c>
      <c r="L20" s="25">
        <v>3</v>
      </c>
      <c r="M20" s="27" t="s">
        <v>6</v>
      </c>
      <c r="N20" s="48" t="s">
        <v>7</v>
      </c>
      <c r="O20" s="21" t="s">
        <v>8</v>
      </c>
      <c r="P20" s="48" t="s">
        <v>9</v>
      </c>
    </row>
    <row r="21" spans="1:21" x14ac:dyDescent="0.25">
      <c r="A21" s="8">
        <v>1</v>
      </c>
      <c r="B21" s="33" t="s">
        <v>23</v>
      </c>
      <c r="C21" s="93" t="s">
        <v>18</v>
      </c>
      <c r="D21" s="96">
        <v>2013</v>
      </c>
      <c r="E21" s="36">
        <v>39.9</v>
      </c>
      <c r="F21" s="122">
        <v>33</v>
      </c>
      <c r="G21" s="123">
        <v>36</v>
      </c>
      <c r="H21" s="124">
        <v>38</v>
      </c>
      <c r="I21" s="39">
        <v>36</v>
      </c>
      <c r="J21" s="122">
        <v>41</v>
      </c>
      <c r="K21" s="123">
        <v>44</v>
      </c>
      <c r="L21" s="124">
        <v>45</v>
      </c>
      <c r="M21" s="40">
        <v>44</v>
      </c>
      <c r="N21" s="48">
        <f t="shared" si="0"/>
        <v>80</v>
      </c>
      <c r="O21" s="37">
        <v>1</v>
      </c>
      <c r="P21" s="57">
        <f>IF(I21=0,0,10^(0.722762521*LOG10(E21/193.609)^2)*N21)</f>
        <v>175.05405785413865</v>
      </c>
    </row>
    <row r="22" spans="1:21" x14ac:dyDescent="0.25">
      <c r="A22" s="8">
        <v>7</v>
      </c>
      <c r="B22" s="44" t="s">
        <v>20</v>
      </c>
      <c r="C22" s="101" t="s">
        <v>13</v>
      </c>
      <c r="D22" s="99">
        <v>2015</v>
      </c>
      <c r="E22" s="47">
        <v>36.299999999999997</v>
      </c>
      <c r="F22" s="114">
        <v>16</v>
      </c>
      <c r="G22" s="119">
        <v>18</v>
      </c>
      <c r="H22" s="116">
        <v>18</v>
      </c>
      <c r="I22" s="50">
        <v>18</v>
      </c>
      <c r="J22" s="114">
        <v>18</v>
      </c>
      <c r="K22" s="115">
        <v>19</v>
      </c>
      <c r="L22" s="126">
        <v>20</v>
      </c>
      <c r="M22" s="48">
        <v>19</v>
      </c>
      <c r="N22" s="48">
        <f t="shared" si="0"/>
        <v>37</v>
      </c>
      <c r="O22" s="48">
        <v>4</v>
      </c>
      <c r="P22" s="95">
        <f>IF(I22=0,0,10^(0.722762521*LOG10(E22/193.609)^2)*N22)</f>
        <v>89.170778115172979</v>
      </c>
    </row>
    <row r="23" spans="1:21" x14ac:dyDescent="0.25">
      <c r="A23" s="8">
        <v>12</v>
      </c>
      <c r="B23" s="44" t="s">
        <v>24</v>
      </c>
      <c r="C23" s="97" t="s">
        <v>18</v>
      </c>
      <c r="D23" s="56">
        <v>2012</v>
      </c>
      <c r="E23" s="47">
        <v>38.799999999999997</v>
      </c>
      <c r="F23" s="114">
        <v>24</v>
      </c>
      <c r="G23" s="115">
        <v>26</v>
      </c>
      <c r="H23" s="117">
        <v>28</v>
      </c>
      <c r="I23" s="50">
        <v>26</v>
      </c>
      <c r="J23" s="114">
        <v>33</v>
      </c>
      <c r="K23" s="119">
        <v>35</v>
      </c>
      <c r="L23" s="116">
        <v>36</v>
      </c>
      <c r="M23" s="51">
        <v>36</v>
      </c>
      <c r="N23" s="48">
        <f t="shared" si="0"/>
        <v>62</v>
      </c>
      <c r="O23" s="48">
        <v>2</v>
      </c>
      <c r="P23" s="57">
        <f>IF(I23=0,0,10^(0.722762521*LOG10(E23/193.609)^2)*N23)</f>
        <v>139.51443527407557</v>
      </c>
    </row>
    <row r="24" spans="1:21" ht="15.75" thickBot="1" x14ac:dyDescent="0.3">
      <c r="A24" s="8">
        <v>2</v>
      </c>
      <c r="B24" s="65" t="s">
        <v>95</v>
      </c>
      <c r="C24" s="108" t="s">
        <v>18</v>
      </c>
      <c r="D24" s="103">
        <v>2014</v>
      </c>
      <c r="E24" s="67">
        <v>36.4</v>
      </c>
      <c r="F24" s="118">
        <v>17</v>
      </c>
      <c r="G24" s="120">
        <v>19</v>
      </c>
      <c r="H24" s="121">
        <v>19</v>
      </c>
      <c r="I24" s="68">
        <v>19</v>
      </c>
      <c r="J24" s="118">
        <v>23</v>
      </c>
      <c r="K24" s="127">
        <v>25</v>
      </c>
      <c r="L24" s="128">
        <v>26</v>
      </c>
      <c r="M24" s="69">
        <v>25</v>
      </c>
      <c r="N24" s="48">
        <f t="shared" si="0"/>
        <v>44</v>
      </c>
      <c r="O24" s="66">
        <v>3</v>
      </c>
      <c r="P24" s="95">
        <f>IF(I24=0,0,10^(0.722762521*LOG10(E24/193.609)^2)*N24)</f>
        <v>105.73504146349654</v>
      </c>
    </row>
  </sheetData>
  <mergeCells count="4">
    <mergeCell ref="G2:O2"/>
    <mergeCell ref="H4:I4"/>
    <mergeCell ref="H11:I11"/>
    <mergeCell ref="H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4363-CAC9-48B9-84C7-8CA8C179FF9E}">
  <dimension ref="A1:U27"/>
  <sheetViews>
    <sheetView topLeftCell="A2" zoomScale="90" zoomScaleNormal="90" workbookViewId="0">
      <selection activeCell="J30" sqref="J30"/>
    </sheetView>
  </sheetViews>
  <sheetFormatPr defaultColWidth="8.85546875" defaultRowHeight="15" x14ac:dyDescent="0.25"/>
  <cols>
    <col min="1" max="1" width="8.85546875" style="31"/>
    <col min="2" max="2" width="26.7109375" style="31" customWidth="1"/>
    <col min="3" max="3" width="10.7109375" style="31" customWidth="1"/>
    <col min="4" max="17" width="8.85546875" style="31"/>
    <col min="18" max="18" width="10.28515625" style="31" customWidth="1"/>
    <col min="19" max="16384" width="8.85546875" style="31"/>
  </cols>
  <sheetData>
    <row r="1" spans="1:21" s="8" customFormat="1" x14ac:dyDescent="0.25"/>
    <row r="2" spans="1:21" s="8" customFormat="1" x14ac:dyDescent="0.25">
      <c r="G2" s="192" t="s">
        <v>25</v>
      </c>
      <c r="H2" s="192"/>
      <c r="I2" s="192"/>
      <c r="J2" s="192"/>
      <c r="K2" s="192"/>
      <c r="L2" s="192"/>
      <c r="M2" s="192"/>
      <c r="N2" s="192"/>
      <c r="O2" s="192"/>
    </row>
    <row r="3" spans="1:21" s="8" customFormat="1" x14ac:dyDescent="0.25"/>
    <row r="4" spans="1:21" s="8" customFormat="1" ht="15.75" thickBot="1" x14ac:dyDescent="0.3">
      <c r="H4" s="192" t="s">
        <v>26</v>
      </c>
      <c r="I4" s="192"/>
    </row>
    <row r="5" spans="1:21" s="8" customFormat="1" ht="15.75" thickBot="1" x14ac:dyDescent="0.3">
      <c r="B5" s="20" t="s">
        <v>2</v>
      </c>
      <c r="C5" s="21" t="s">
        <v>3</v>
      </c>
      <c r="D5" s="21" t="s">
        <v>4</v>
      </c>
      <c r="E5" s="22" t="s">
        <v>5</v>
      </c>
      <c r="F5" s="23">
        <v>1</v>
      </c>
      <c r="G5" s="24">
        <v>2</v>
      </c>
      <c r="H5" s="25">
        <v>3</v>
      </c>
      <c r="I5" s="26" t="s">
        <v>6</v>
      </c>
      <c r="J5" s="23">
        <v>1</v>
      </c>
      <c r="K5" s="24">
        <v>2</v>
      </c>
      <c r="L5" s="25">
        <v>3</v>
      </c>
      <c r="M5" s="27" t="s">
        <v>6</v>
      </c>
      <c r="N5" s="28" t="s">
        <v>7</v>
      </c>
      <c r="O5" s="21" t="s">
        <v>8</v>
      </c>
      <c r="P5" s="29" t="s">
        <v>9</v>
      </c>
      <c r="R5" s="30" t="s">
        <v>88</v>
      </c>
      <c r="S5" s="31" t="s">
        <v>81</v>
      </c>
      <c r="T5" s="8" t="s">
        <v>100</v>
      </c>
      <c r="U5" s="32" t="s">
        <v>97</v>
      </c>
    </row>
    <row r="6" spans="1:21" s="8" customFormat="1" x14ac:dyDescent="0.25">
      <c r="A6" s="8">
        <v>5</v>
      </c>
      <c r="B6" s="33" t="s">
        <v>36</v>
      </c>
      <c r="C6" s="82" t="s">
        <v>37</v>
      </c>
      <c r="D6" s="83">
        <v>2010</v>
      </c>
      <c r="E6" s="36">
        <v>42.56</v>
      </c>
      <c r="F6" s="122">
        <v>38</v>
      </c>
      <c r="G6" s="123">
        <v>40</v>
      </c>
      <c r="H6" s="143">
        <v>42</v>
      </c>
      <c r="I6" s="39">
        <v>42</v>
      </c>
      <c r="J6" s="122">
        <v>48</v>
      </c>
      <c r="K6" s="123">
        <v>50</v>
      </c>
      <c r="L6" s="143">
        <v>52</v>
      </c>
      <c r="M6" s="40">
        <v>52</v>
      </c>
      <c r="N6" s="37">
        <f>I6+M6</f>
        <v>94</v>
      </c>
      <c r="O6" s="147">
        <v>1</v>
      </c>
      <c r="P6" s="52">
        <f>IF(I6=0,0,10^(0.722762521*LOG10(E6/193.609)^2)*N6)</f>
        <v>193.19044747547676</v>
      </c>
      <c r="R6" s="42" t="s">
        <v>86</v>
      </c>
      <c r="S6" s="31" t="s">
        <v>82</v>
      </c>
      <c r="U6" s="43" t="s">
        <v>76</v>
      </c>
    </row>
    <row r="7" spans="1:21" s="8" customFormat="1" x14ac:dyDescent="0.25">
      <c r="A7" s="8">
        <v>1</v>
      </c>
      <c r="B7" s="44" t="s">
        <v>40</v>
      </c>
      <c r="C7" s="86" t="s">
        <v>13</v>
      </c>
      <c r="D7" s="56">
        <v>2013</v>
      </c>
      <c r="E7" s="47">
        <v>43.8</v>
      </c>
      <c r="F7" s="114">
        <v>28</v>
      </c>
      <c r="G7" s="119">
        <v>31</v>
      </c>
      <c r="H7" s="117">
        <v>31</v>
      </c>
      <c r="I7" s="50">
        <v>28</v>
      </c>
      <c r="J7" s="114">
        <v>37</v>
      </c>
      <c r="K7" s="119">
        <v>39</v>
      </c>
      <c r="L7" s="117">
        <v>40</v>
      </c>
      <c r="M7" s="51">
        <v>37</v>
      </c>
      <c r="N7" s="37">
        <f t="shared" ref="N7:N9" si="0">I7+M7</f>
        <v>65</v>
      </c>
      <c r="O7" s="48">
        <v>2</v>
      </c>
      <c r="P7" s="57">
        <f t="shared" ref="P7:P9" si="1">IF(I7=0,0,10^(0.722762521*LOG10(E7/193.609)^2)*N7)</f>
        <v>130.02344838098222</v>
      </c>
      <c r="R7" s="53" t="s">
        <v>87</v>
      </c>
      <c r="S7" s="31" t="s">
        <v>33</v>
      </c>
      <c r="U7" s="54" t="s">
        <v>77</v>
      </c>
    </row>
    <row r="8" spans="1:21" s="8" customFormat="1" x14ac:dyDescent="0.25">
      <c r="A8" s="8">
        <v>15</v>
      </c>
      <c r="B8" s="44" t="s">
        <v>89</v>
      </c>
      <c r="C8" s="98" t="s">
        <v>75</v>
      </c>
      <c r="D8" s="56">
        <v>2013</v>
      </c>
      <c r="E8" s="47">
        <v>32.799999999999997</v>
      </c>
      <c r="F8" s="114">
        <v>20</v>
      </c>
      <c r="G8" s="115">
        <v>22</v>
      </c>
      <c r="H8" s="116">
        <v>23</v>
      </c>
      <c r="I8" s="50">
        <v>23</v>
      </c>
      <c r="J8" s="114">
        <v>30</v>
      </c>
      <c r="K8" s="115">
        <v>33</v>
      </c>
      <c r="L8" s="126">
        <v>34</v>
      </c>
      <c r="M8" s="48">
        <v>33</v>
      </c>
      <c r="N8" s="37">
        <f t="shared" si="0"/>
        <v>56</v>
      </c>
      <c r="O8" s="48">
        <v>3</v>
      </c>
      <c r="P8" s="57">
        <f>IF(I8=0,0,10^(0.722762521*LOG10(E8/193.609)^2)*N8)</f>
        <v>150.62092910111625</v>
      </c>
      <c r="R8" s="58" t="s">
        <v>78</v>
      </c>
      <c r="S8" s="31" t="s">
        <v>83</v>
      </c>
      <c r="U8" s="59" t="s">
        <v>98</v>
      </c>
    </row>
    <row r="9" spans="1:21" s="8" customFormat="1" ht="15.75" thickBot="1" x14ac:dyDescent="0.3">
      <c r="A9" s="8">
        <v>17</v>
      </c>
      <c r="B9" s="65" t="s">
        <v>102</v>
      </c>
      <c r="C9" s="111" t="s">
        <v>18</v>
      </c>
      <c r="D9" s="110">
        <v>2011</v>
      </c>
      <c r="E9" s="67">
        <v>45</v>
      </c>
      <c r="F9" s="118">
        <v>15</v>
      </c>
      <c r="G9" s="127">
        <v>18</v>
      </c>
      <c r="H9" s="128">
        <v>20</v>
      </c>
      <c r="I9" s="68">
        <v>18</v>
      </c>
      <c r="J9" s="118">
        <v>20</v>
      </c>
      <c r="K9" s="127">
        <v>23</v>
      </c>
      <c r="L9" s="121">
        <v>26</v>
      </c>
      <c r="M9" s="69">
        <v>26</v>
      </c>
      <c r="N9" s="37">
        <f t="shared" si="0"/>
        <v>44</v>
      </c>
      <c r="O9" s="66">
        <v>4</v>
      </c>
      <c r="P9" s="38">
        <f t="shared" si="1"/>
        <v>85.843708025937545</v>
      </c>
      <c r="R9" s="63" t="s">
        <v>79</v>
      </c>
      <c r="S9" s="31" t="s">
        <v>84</v>
      </c>
      <c r="U9" s="64" t="s">
        <v>78</v>
      </c>
    </row>
    <row r="10" spans="1:21" s="8" customFormat="1" ht="15.75" thickBot="1" x14ac:dyDescent="0.3">
      <c r="H10" s="192" t="s">
        <v>27</v>
      </c>
      <c r="I10" s="192"/>
      <c r="R10" s="31"/>
      <c r="S10" s="31" t="s">
        <v>80</v>
      </c>
      <c r="U10" s="70" t="s">
        <v>79</v>
      </c>
    </row>
    <row r="11" spans="1:21" s="8" customFormat="1" ht="15.75" thickBot="1" x14ac:dyDescent="0.3">
      <c r="B11" s="20" t="s">
        <v>2</v>
      </c>
      <c r="C11" s="21" t="s">
        <v>3</v>
      </c>
      <c r="D11" s="21" t="s">
        <v>4</v>
      </c>
      <c r="E11" s="22" t="s">
        <v>5</v>
      </c>
      <c r="F11" s="23">
        <v>1</v>
      </c>
      <c r="G11" s="24">
        <v>2</v>
      </c>
      <c r="H11" s="25">
        <v>3</v>
      </c>
      <c r="I11" s="26" t="s">
        <v>6</v>
      </c>
      <c r="J11" s="23">
        <v>1</v>
      </c>
      <c r="K11" s="24">
        <v>2</v>
      </c>
      <c r="L11" s="25">
        <v>3</v>
      </c>
      <c r="M11" s="27" t="s">
        <v>6</v>
      </c>
      <c r="N11" s="28" t="s">
        <v>7</v>
      </c>
      <c r="O11" s="21" t="s">
        <v>8</v>
      </c>
      <c r="P11" s="29" t="s">
        <v>9</v>
      </c>
      <c r="R11" s="31"/>
      <c r="S11" s="31" t="s">
        <v>85</v>
      </c>
    </row>
    <row r="12" spans="1:21" s="8" customFormat="1" x14ac:dyDescent="0.25">
      <c r="A12" s="8">
        <v>10</v>
      </c>
      <c r="B12" s="44" t="s">
        <v>42</v>
      </c>
      <c r="C12" s="86" t="s">
        <v>18</v>
      </c>
      <c r="D12" s="56">
        <v>2013</v>
      </c>
      <c r="E12" s="47">
        <v>45.2</v>
      </c>
      <c r="F12" s="114">
        <v>30</v>
      </c>
      <c r="G12" s="115">
        <v>32</v>
      </c>
      <c r="H12" s="117">
        <v>34</v>
      </c>
      <c r="I12" s="50">
        <v>32</v>
      </c>
      <c r="J12" s="114">
        <v>40</v>
      </c>
      <c r="K12" s="115">
        <v>42</v>
      </c>
      <c r="L12" s="116">
        <v>44</v>
      </c>
      <c r="M12" s="51">
        <v>44</v>
      </c>
      <c r="N12" s="37">
        <f t="shared" ref="N12:N13" si="2">I12+M12</f>
        <v>76</v>
      </c>
      <c r="O12" s="48">
        <v>2</v>
      </c>
      <c r="P12" s="57">
        <f t="shared" ref="P12:P13" si="3">IF(I12=0,0,10^(0.722762521*LOG10(E12/193.609)^2)*N12)</f>
        <v>147.67528891082605</v>
      </c>
    </row>
    <row r="13" spans="1:21" s="8" customFormat="1" x14ac:dyDescent="0.25">
      <c r="A13" s="8">
        <v>13</v>
      </c>
      <c r="B13" s="44" t="s">
        <v>90</v>
      </c>
      <c r="C13" s="45" t="s">
        <v>75</v>
      </c>
      <c r="D13" s="46">
        <v>2009</v>
      </c>
      <c r="E13" s="47">
        <v>48.85</v>
      </c>
      <c r="F13" s="114">
        <v>40</v>
      </c>
      <c r="G13" s="115">
        <v>43</v>
      </c>
      <c r="H13" s="116">
        <v>45</v>
      </c>
      <c r="I13" s="50">
        <v>45</v>
      </c>
      <c r="J13" s="114">
        <v>50</v>
      </c>
      <c r="K13" s="115">
        <v>54</v>
      </c>
      <c r="L13" s="117">
        <v>57</v>
      </c>
      <c r="M13" s="51">
        <v>54</v>
      </c>
      <c r="N13" s="37">
        <f t="shared" si="2"/>
        <v>99</v>
      </c>
      <c r="O13" s="48">
        <v>1</v>
      </c>
      <c r="P13" s="52">
        <f t="shared" si="3"/>
        <v>179.53563951750061</v>
      </c>
    </row>
    <row r="14" spans="1:21" s="8" customFormat="1" ht="15.75" thickBot="1" x14ac:dyDescent="0.3">
      <c r="H14" s="192" t="s">
        <v>28</v>
      </c>
      <c r="I14" s="192"/>
    </row>
    <row r="15" spans="1:21" s="8" customFormat="1" ht="15.75" thickBot="1" x14ac:dyDescent="0.3">
      <c r="B15" s="20" t="s">
        <v>2</v>
      </c>
      <c r="C15" s="21" t="s">
        <v>3</v>
      </c>
      <c r="D15" s="21" t="s">
        <v>4</v>
      </c>
      <c r="E15" s="22" t="s">
        <v>5</v>
      </c>
      <c r="F15" s="23">
        <v>1</v>
      </c>
      <c r="G15" s="24">
        <v>2</v>
      </c>
      <c r="H15" s="25">
        <v>3</v>
      </c>
      <c r="I15" s="26" t="s">
        <v>6</v>
      </c>
      <c r="J15" s="23">
        <v>1</v>
      </c>
      <c r="K15" s="24">
        <v>2</v>
      </c>
      <c r="L15" s="25">
        <v>3</v>
      </c>
      <c r="M15" s="27" t="s">
        <v>6</v>
      </c>
      <c r="N15" s="28" t="s">
        <v>7</v>
      </c>
      <c r="O15" s="21" t="s">
        <v>8</v>
      </c>
      <c r="P15" s="29" t="s">
        <v>9</v>
      </c>
    </row>
    <row r="16" spans="1:21" s="8" customFormat="1" x14ac:dyDescent="0.25">
      <c r="A16" s="8">
        <v>12</v>
      </c>
      <c r="B16" s="134" t="s">
        <v>114</v>
      </c>
      <c r="C16" s="90" t="s">
        <v>115</v>
      </c>
      <c r="D16" s="46">
        <v>2009</v>
      </c>
      <c r="E16" s="47">
        <v>54.9</v>
      </c>
      <c r="F16" s="114">
        <v>34</v>
      </c>
      <c r="G16" s="115">
        <v>37</v>
      </c>
      <c r="H16" s="116">
        <v>39</v>
      </c>
      <c r="I16" s="50">
        <v>39</v>
      </c>
      <c r="J16" s="114">
        <v>44</v>
      </c>
      <c r="K16" s="115">
        <v>47</v>
      </c>
      <c r="L16" s="116">
        <v>50</v>
      </c>
      <c r="M16" s="51">
        <v>50</v>
      </c>
      <c r="N16" s="37">
        <f t="shared" ref="N16:N17" si="4">I16+M16</f>
        <v>89</v>
      </c>
      <c r="O16" s="48">
        <v>3</v>
      </c>
      <c r="P16" s="52">
        <f t="shared" ref="P16:P17" si="5">IF(I16=0,0,10^(0.722762521*LOG10(E16/193.609)^2)*N16)</f>
        <v>146.52995690624235</v>
      </c>
    </row>
    <row r="17" spans="1:19" s="8" customFormat="1" x14ac:dyDescent="0.25">
      <c r="A17" s="8">
        <v>9</v>
      </c>
      <c r="B17" s="44" t="s">
        <v>57</v>
      </c>
      <c r="C17" s="90" t="s">
        <v>18</v>
      </c>
      <c r="D17" s="46">
        <v>2010</v>
      </c>
      <c r="E17" s="47">
        <v>53.8</v>
      </c>
      <c r="F17" s="114">
        <v>51</v>
      </c>
      <c r="G17" s="119">
        <v>53</v>
      </c>
      <c r="H17" s="117">
        <v>54</v>
      </c>
      <c r="I17" s="50">
        <v>51</v>
      </c>
      <c r="J17" s="114">
        <v>61</v>
      </c>
      <c r="K17" s="115">
        <v>63</v>
      </c>
      <c r="L17" s="117">
        <v>65</v>
      </c>
      <c r="M17" s="51">
        <v>63</v>
      </c>
      <c r="N17" s="37">
        <f t="shared" si="4"/>
        <v>114</v>
      </c>
      <c r="O17" s="48">
        <v>1</v>
      </c>
      <c r="P17" s="52">
        <f t="shared" si="5"/>
        <v>190.74445668521989</v>
      </c>
    </row>
    <row r="18" spans="1:19" s="8" customFormat="1" x14ac:dyDescent="0.25">
      <c r="A18" s="8">
        <v>2</v>
      </c>
      <c r="B18" s="44" t="s">
        <v>41</v>
      </c>
      <c r="C18" s="55" t="s">
        <v>13</v>
      </c>
      <c r="D18" s="46">
        <v>2011</v>
      </c>
      <c r="E18" s="47">
        <v>50.4</v>
      </c>
      <c r="F18" s="144">
        <v>43</v>
      </c>
      <c r="G18" s="115">
        <v>43</v>
      </c>
      <c r="H18" s="117">
        <v>46</v>
      </c>
      <c r="I18" s="50">
        <v>43</v>
      </c>
      <c r="J18" s="114">
        <v>57</v>
      </c>
      <c r="K18" s="119">
        <v>61</v>
      </c>
      <c r="L18" s="117">
        <v>61</v>
      </c>
      <c r="M18" s="51">
        <v>57</v>
      </c>
      <c r="N18" s="37">
        <f>I18+M18</f>
        <v>100</v>
      </c>
      <c r="O18" s="48">
        <v>2</v>
      </c>
      <c r="P18" s="52">
        <f>IF(I18=0,0,10^(0.722762521*LOG10(E18/193.609)^2)*N18)</f>
        <v>176.57147639732943</v>
      </c>
    </row>
    <row r="19" spans="1:19" s="8" customFormat="1" x14ac:dyDescent="0.25">
      <c r="B19" s="31" t="s">
        <v>38</v>
      </c>
      <c r="C19" s="31" t="s">
        <v>16</v>
      </c>
      <c r="D19" s="31">
        <v>2011</v>
      </c>
      <c r="E19" s="47">
        <v>52.3</v>
      </c>
      <c r="F19" s="144">
        <v>50</v>
      </c>
      <c r="G19" s="119">
        <v>50</v>
      </c>
      <c r="H19" s="117">
        <v>50</v>
      </c>
      <c r="I19" s="50">
        <v>0</v>
      </c>
      <c r="J19" s="114"/>
      <c r="K19" s="119"/>
      <c r="L19" s="117"/>
      <c r="M19" s="51">
        <v>0</v>
      </c>
      <c r="N19" s="37"/>
      <c r="O19" s="48"/>
      <c r="P19" s="52"/>
    </row>
    <row r="20" spans="1:19" s="8" customFormat="1" x14ac:dyDescent="0.25">
      <c r="A20" s="8">
        <v>2</v>
      </c>
      <c r="B20" s="44" t="s">
        <v>126</v>
      </c>
      <c r="C20" s="55" t="s">
        <v>13</v>
      </c>
      <c r="D20" s="46">
        <v>2009</v>
      </c>
      <c r="E20" s="47">
        <v>50.4</v>
      </c>
      <c r="F20" s="144">
        <v>30</v>
      </c>
      <c r="G20" s="115">
        <v>30</v>
      </c>
      <c r="H20" s="117">
        <v>33</v>
      </c>
      <c r="I20" s="50">
        <v>30</v>
      </c>
      <c r="J20" s="114">
        <v>40</v>
      </c>
      <c r="K20" s="119">
        <v>43</v>
      </c>
      <c r="L20" s="117">
        <v>43</v>
      </c>
      <c r="M20" s="51">
        <v>40</v>
      </c>
      <c r="N20" s="37">
        <f>I20+M20</f>
        <v>70</v>
      </c>
      <c r="O20" s="48">
        <v>4</v>
      </c>
      <c r="P20" s="52">
        <f>IF(I20=0,0,10^(0.722762521*LOG10(E20/193.609)^2)*N20)</f>
        <v>123.60003347813061</v>
      </c>
    </row>
    <row r="21" spans="1:19" s="8" customFormat="1" ht="15.75" thickBot="1" x14ac:dyDescent="0.3">
      <c r="H21" s="192" t="s">
        <v>29</v>
      </c>
      <c r="I21" s="192"/>
      <c r="S21" s="146"/>
    </row>
    <row r="22" spans="1:19" s="8" customFormat="1" ht="15.75" thickBot="1" x14ac:dyDescent="0.3">
      <c r="B22" s="20" t="s">
        <v>2</v>
      </c>
      <c r="C22" s="21" t="s">
        <v>3</v>
      </c>
      <c r="D22" s="21" t="s">
        <v>4</v>
      </c>
      <c r="E22" s="22" t="s">
        <v>5</v>
      </c>
      <c r="F22" s="23">
        <v>1</v>
      </c>
      <c r="G22" s="24">
        <v>2</v>
      </c>
      <c r="H22" s="25">
        <v>3</v>
      </c>
      <c r="I22" s="26" t="s">
        <v>6</v>
      </c>
      <c r="J22" s="23">
        <v>1</v>
      </c>
      <c r="K22" s="24">
        <v>2</v>
      </c>
      <c r="L22" s="25">
        <v>3</v>
      </c>
      <c r="M22" s="27" t="s">
        <v>6</v>
      </c>
      <c r="N22" s="28" t="s">
        <v>7</v>
      </c>
      <c r="O22" s="21" t="s">
        <v>8</v>
      </c>
      <c r="P22" s="29" t="s">
        <v>9</v>
      </c>
    </row>
    <row r="23" spans="1:19" s="8" customFormat="1" x14ac:dyDescent="0.25">
      <c r="A23" s="8">
        <v>11</v>
      </c>
      <c r="B23" s="44" t="s">
        <v>44</v>
      </c>
      <c r="C23" s="98" t="s">
        <v>18</v>
      </c>
      <c r="D23" s="99">
        <v>2014</v>
      </c>
      <c r="E23" s="47">
        <v>61</v>
      </c>
      <c r="F23" s="114">
        <v>30</v>
      </c>
      <c r="G23" s="142">
        <v>32</v>
      </c>
      <c r="H23" s="116">
        <v>32</v>
      </c>
      <c r="I23" s="50">
        <v>32</v>
      </c>
      <c r="J23" s="114">
        <v>38</v>
      </c>
      <c r="K23" s="115">
        <v>40</v>
      </c>
      <c r="L23" s="117">
        <v>41</v>
      </c>
      <c r="M23" s="51">
        <v>40</v>
      </c>
      <c r="N23" s="37">
        <f t="shared" ref="N23:N25" si="6">I23+M23</f>
        <v>72</v>
      </c>
      <c r="O23" s="48">
        <v>3</v>
      </c>
      <c r="P23" s="95">
        <f t="shared" ref="P23:P25" si="7">IF(I23=0,0,10^(0.722762521*LOG10(E23/193.609)^2)*N23)</f>
        <v>109.44055432269411</v>
      </c>
      <c r="R23" s="146"/>
    </row>
    <row r="24" spans="1:19" s="8" customFormat="1" x14ac:dyDescent="0.25">
      <c r="A24" s="8">
        <v>14</v>
      </c>
      <c r="B24" s="44" t="s">
        <v>56</v>
      </c>
      <c r="C24" s="90" t="s">
        <v>18</v>
      </c>
      <c r="D24" s="46">
        <v>2010</v>
      </c>
      <c r="E24" s="47">
        <v>58</v>
      </c>
      <c r="F24" s="114">
        <v>67</v>
      </c>
      <c r="G24" s="115">
        <v>71</v>
      </c>
      <c r="H24" s="116">
        <v>73</v>
      </c>
      <c r="I24" s="50">
        <v>73</v>
      </c>
      <c r="J24" s="114">
        <v>82</v>
      </c>
      <c r="K24" s="115">
        <v>86</v>
      </c>
      <c r="L24" s="116">
        <v>88</v>
      </c>
      <c r="M24" s="51">
        <v>88</v>
      </c>
      <c r="N24" s="37">
        <f t="shared" si="6"/>
        <v>161</v>
      </c>
      <c r="O24" s="48">
        <v>1</v>
      </c>
      <c r="P24" s="52">
        <f t="shared" si="7"/>
        <v>254.03801805298426</v>
      </c>
    </row>
    <row r="25" spans="1:19" s="8" customFormat="1" x14ac:dyDescent="0.25">
      <c r="A25" s="8">
        <v>16</v>
      </c>
      <c r="B25" s="44" t="s">
        <v>91</v>
      </c>
      <c r="C25" s="97" t="s">
        <v>75</v>
      </c>
      <c r="D25" s="46">
        <v>2011</v>
      </c>
      <c r="E25" s="47">
        <v>61</v>
      </c>
      <c r="F25" s="114">
        <v>40</v>
      </c>
      <c r="G25" s="115">
        <v>43</v>
      </c>
      <c r="H25" s="117">
        <v>45</v>
      </c>
      <c r="I25" s="50">
        <v>43</v>
      </c>
      <c r="J25" s="114">
        <v>52</v>
      </c>
      <c r="K25" s="115">
        <v>55</v>
      </c>
      <c r="L25" s="116">
        <v>58</v>
      </c>
      <c r="M25" s="51">
        <v>58</v>
      </c>
      <c r="N25" s="37">
        <f t="shared" si="6"/>
        <v>101</v>
      </c>
      <c r="O25" s="48">
        <v>2</v>
      </c>
      <c r="P25" s="52">
        <f t="shared" si="7"/>
        <v>153.52077759155702</v>
      </c>
    </row>
    <row r="26" spans="1:19" x14ac:dyDescent="0.25">
      <c r="A26" s="8">
        <v>3</v>
      </c>
      <c r="B26" s="44" t="s">
        <v>49</v>
      </c>
      <c r="C26" s="55" t="s">
        <v>13</v>
      </c>
      <c r="D26" s="56">
        <v>2012</v>
      </c>
      <c r="E26" s="47">
        <v>61</v>
      </c>
      <c r="F26" s="114">
        <v>25</v>
      </c>
      <c r="G26" s="115">
        <v>27</v>
      </c>
      <c r="H26" s="117">
        <v>29</v>
      </c>
      <c r="I26" s="50">
        <v>27</v>
      </c>
      <c r="J26" s="114">
        <v>30</v>
      </c>
      <c r="K26" s="145">
        <v>33</v>
      </c>
      <c r="L26" s="116">
        <v>35</v>
      </c>
      <c r="M26" s="51">
        <v>35</v>
      </c>
      <c r="N26" s="37">
        <f>I26+M26</f>
        <v>62</v>
      </c>
      <c r="O26" s="48">
        <v>4</v>
      </c>
      <c r="P26" s="57">
        <f>IF(I26=0,0,10^(0.722762521*LOG10(E26/193.609)^2)*N26)</f>
        <v>94.240477333431045</v>
      </c>
    </row>
    <row r="27" spans="1:19" x14ac:dyDescent="0.25">
      <c r="A27" s="8">
        <v>4</v>
      </c>
      <c r="B27" s="44" t="s">
        <v>43</v>
      </c>
      <c r="C27" s="55" t="s">
        <v>13</v>
      </c>
      <c r="D27" s="56">
        <v>2008</v>
      </c>
      <c r="E27" s="47">
        <v>57.5</v>
      </c>
      <c r="F27" s="114">
        <v>20</v>
      </c>
      <c r="G27" s="115">
        <v>22</v>
      </c>
      <c r="H27" s="117">
        <v>25</v>
      </c>
      <c r="I27" s="50">
        <v>22</v>
      </c>
      <c r="J27" s="114">
        <v>30</v>
      </c>
      <c r="K27" s="145">
        <v>35</v>
      </c>
      <c r="L27" s="117">
        <v>40</v>
      </c>
      <c r="M27" s="51">
        <v>35</v>
      </c>
      <c r="N27" s="37">
        <f>I27+M27</f>
        <v>57</v>
      </c>
      <c r="O27" s="48">
        <v>5</v>
      </c>
      <c r="P27" s="57">
        <f>IF(I27=0,0,10^(0.722762521*LOG10(E27/193.609)^2)*N27)</f>
        <v>90.532252784621704</v>
      </c>
    </row>
  </sheetData>
  <mergeCells count="5">
    <mergeCell ref="G2:O2"/>
    <mergeCell ref="H4:I4"/>
    <mergeCell ref="H10:I10"/>
    <mergeCell ref="H14:I14"/>
    <mergeCell ref="H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2CBC-A9A3-4768-9584-C54447A2D499}">
  <dimension ref="A1:P30"/>
  <sheetViews>
    <sheetView topLeftCell="B1" zoomScale="90" zoomScaleNormal="90" workbookViewId="0">
      <selection activeCell="C9" sqref="C9"/>
    </sheetView>
  </sheetViews>
  <sheetFormatPr defaultColWidth="8.85546875" defaultRowHeight="15" x14ac:dyDescent="0.25"/>
  <cols>
    <col min="1" max="1" width="8.85546875" style="31"/>
    <col min="2" max="2" width="26.7109375" style="31" customWidth="1"/>
    <col min="3" max="3" width="10.42578125" style="31" customWidth="1"/>
    <col min="4" max="16384" width="8.85546875" style="31"/>
  </cols>
  <sheetData>
    <row r="1" spans="1:16" s="8" customFormat="1" x14ac:dyDescent="0.25"/>
    <row r="2" spans="1:16" s="8" customFormat="1" x14ac:dyDescent="0.25">
      <c r="G2" s="192" t="s">
        <v>25</v>
      </c>
      <c r="H2" s="192"/>
      <c r="I2" s="192"/>
      <c r="J2" s="192"/>
      <c r="K2" s="192"/>
      <c r="L2" s="192"/>
      <c r="M2" s="192"/>
      <c r="N2" s="192"/>
      <c r="O2" s="192"/>
    </row>
    <row r="3" spans="1:16" s="8" customFormat="1" x14ac:dyDescent="0.25"/>
    <row r="4" spans="1:16" s="8" customFormat="1" ht="15.75" thickBot="1" x14ac:dyDescent="0.3">
      <c r="H4" s="192" t="s">
        <v>33</v>
      </c>
      <c r="I4" s="192"/>
    </row>
    <row r="5" spans="1:16" s="8" customFormat="1" ht="15.75" thickBot="1" x14ac:dyDescent="0.3">
      <c r="B5" s="20" t="s">
        <v>2</v>
      </c>
      <c r="C5" s="21" t="s">
        <v>3</v>
      </c>
      <c r="D5" s="21" t="s">
        <v>4</v>
      </c>
      <c r="E5" s="22" t="s">
        <v>5</v>
      </c>
      <c r="F5" s="23">
        <v>1</v>
      </c>
      <c r="G5" s="24">
        <v>2</v>
      </c>
      <c r="H5" s="25">
        <v>3</v>
      </c>
      <c r="I5" s="26" t="s">
        <v>6</v>
      </c>
      <c r="J5" s="23">
        <v>1</v>
      </c>
      <c r="K5" s="24">
        <v>2</v>
      </c>
      <c r="L5" s="25">
        <v>3</v>
      </c>
      <c r="M5" s="27" t="s">
        <v>6</v>
      </c>
      <c r="N5" s="28" t="s">
        <v>7</v>
      </c>
      <c r="O5" s="21" t="s">
        <v>8</v>
      </c>
      <c r="P5" s="29" t="s">
        <v>9</v>
      </c>
    </row>
    <row r="6" spans="1:16" s="8" customFormat="1" x14ac:dyDescent="0.25">
      <c r="A6" s="8">
        <v>1</v>
      </c>
      <c r="B6" s="33" t="s">
        <v>67</v>
      </c>
      <c r="C6" s="37" t="s">
        <v>68</v>
      </c>
      <c r="D6" s="37">
        <v>2012</v>
      </c>
      <c r="E6" s="36">
        <v>40</v>
      </c>
      <c r="F6" s="122">
        <v>25</v>
      </c>
      <c r="G6" s="123">
        <v>28</v>
      </c>
      <c r="H6" s="143">
        <v>30</v>
      </c>
      <c r="I6" s="39">
        <v>30</v>
      </c>
      <c r="J6" s="122">
        <v>37</v>
      </c>
      <c r="K6" s="150">
        <v>39</v>
      </c>
      <c r="L6" s="143">
        <v>39</v>
      </c>
      <c r="M6" s="40">
        <v>1</v>
      </c>
      <c r="N6" s="37">
        <v>69</v>
      </c>
      <c r="O6" s="37">
        <v>3</v>
      </c>
      <c r="P6" s="149">
        <f>IF(M6=0,0,10^(0.787004341*LOG10(E6/153.757)^2)*N6)</f>
        <v>128.22550709052805</v>
      </c>
    </row>
    <row r="7" spans="1:16" s="8" customFormat="1" x14ac:dyDescent="0.25">
      <c r="A7" s="8">
        <v>7</v>
      </c>
      <c r="B7" s="44" t="s">
        <v>69</v>
      </c>
      <c r="C7" s="71" t="s">
        <v>37</v>
      </c>
      <c r="D7" s="48">
        <v>2009</v>
      </c>
      <c r="E7" s="47">
        <v>89.05</v>
      </c>
      <c r="F7" s="144">
        <v>63</v>
      </c>
      <c r="G7" s="115">
        <v>63</v>
      </c>
      <c r="H7" s="117">
        <v>66</v>
      </c>
      <c r="I7" s="50">
        <v>63</v>
      </c>
      <c r="J7" s="114">
        <v>70</v>
      </c>
      <c r="K7" s="119">
        <v>75</v>
      </c>
      <c r="L7" s="117">
        <v>75</v>
      </c>
      <c r="M7" s="51">
        <v>1</v>
      </c>
      <c r="N7" s="37">
        <v>133</v>
      </c>
      <c r="O7" s="48">
        <v>1</v>
      </c>
      <c r="P7" s="149">
        <f t="shared" ref="P7:P11" si="0">IF(M7=0,0,10^(0.787004341*LOG10(E7/153.757)^2)*N7)</f>
        <v>147.27596957488885</v>
      </c>
    </row>
    <row r="8" spans="1:16" s="8" customFormat="1" x14ac:dyDescent="0.25">
      <c r="A8" s="8">
        <v>5</v>
      </c>
      <c r="B8" s="44" t="s">
        <v>70</v>
      </c>
      <c r="C8" s="71" t="s">
        <v>37</v>
      </c>
      <c r="D8" s="48">
        <v>2010</v>
      </c>
      <c r="E8" s="47">
        <v>74.599999999999994</v>
      </c>
      <c r="F8" s="114">
        <v>43</v>
      </c>
      <c r="G8" s="115">
        <v>46</v>
      </c>
      <c r="H8" s="116">
        <v>50</v>
      </c>
      <c r="I8" s="50">
        <v>50</v>
      </c>
      <c r="J8" s="114">
        <v>53</v>
      </c>
      <c r="K8" s="115">
        <v>55</v>
      </c>
      <c r="L8" s="117" t="s">
        <v>110</v>
      </c>
      <c r="M8" s="51">
        <v>1</v>
      </c>
      <c r="N8" s="37">
        <v>105</v>
      </c>
      <c r="O8" s="48">
        <v>4</v>
      </c>
      <c r="P8" s="149">
        <f t="shared" si="0"/>
        <v>125.55449555294499</v>
      </c>
    </row>
    <row r="9" spans="1:16" s="8" customFormat="1" x14ac:dyDescent="0.25">
      <c r="A9" s="8">
        <v>11</v>
      </c>
      <c r="B9" s="44" t="s">
        <v>71</v>
      </c>
      <c r="C9" s="71" t="s">
        <v>37</v>
      </c>
      <c r="D9" s="48">
        <v>2011</v>
      </c>
      <c r="E9" s="47">
        <v>53</v>
      </c>
      <c r="F9" s="114">
        <v>23</v>
      </c>
      <c r="G9" s="115">
        <v>26</v>
      </c>
      <c r="H9" s="116">
        <v>28</v>
      </c>
      <c r="I9" s="50">
        <v>28</v>
      </c>
      <c r="J9" s="114">
        <v>33</v>
      </c>
      <c r="K9" s="115">
        <v>36</v>
      </c>
      <c r="L9" s="116">
        <v>39</v>
      </c>
      <c r="M9" s="51">
        <v>1</v>
      </c>
      <c r="N9" s="37">
        <v>67</v>
      </c>
      <c r="O9" s="48">
        <v>5</v>
      </c>
      <c r="P9" s="149">
        <f t="shared" si="0"/>
        <v>98.733134141897949</v>
      </c>
    </row>
    <row r="10" spans="1:16" s="8" customFormat="1" x14ac:dyDescent="0.25">
      <c r="A10" s="8">
        <v>10</v>
      </c>
      <c r="B10" s="33" t="s">
        <v>124</v>
      </c>
      <c r="C10" s="37" t="s">
        <v>13</v>
      </c>
      <c r="D10" s="37">
        <v>2009</v>
      </c>
      <c r="E10" s="36">
        <v>67.7</v>
      </c>
      <c r="F10" s="148">
        <v>20</v>
      </c>
      <c r="G10" s="123">
        <v>23</v>
      </c>
      <c r="H10" s="143">
        <v>25</v>
      </c>
      <c r="I10" s="39">
        <v>25</v>
      </c>
      <c r="J10" s="122">
        <v>30</v>
      </c>
      <c r="K10" s="123">
        <v>32</v>
      </c>
      <c r="L10" s="124">
        <v>34</v>
      </c>
      <c r="M10" s="40">
        <v>32</v>
      </c>
      <c r="N10" s="37">
        <v>57</v>
      </c>
      <c r="O10" s="37">
        <v>6</v>
      </c>
      <c r="P10" s="149">
        <f>IF(M10=0,0,10^(0.787004341*LOG10(E10/153.757)^2)*N10)</f>
        <v>71.738891004494832</v>
      </c>
    </row>
    <row r="11" spans="1:16" s="8" customFormat="1" x14ac:dyDescent="0.25">
      <c r="A11" s="8">
        <v>8</v>
      </c>
      <c r="B11" s="44" t="s">
        <v>94</v>
      </c>
      <c r="C11" s="48" t="s">
        <v>75</v>
      </c>
      <c r="D11" s="48">
        <v>2013</v>
      </c>
      <c r="E11" s="47">
        <v>53.54</v>
      </c>
      <c r="F11" s="114">
        <v>37</v>
      </c>
      <c r="G11" s="115">
        <v>40</v>
      </c>
      <c r="H11" s="116">
        <v>43</v>
      </c>
      <c r="I11" s="50">
        <v>43</v>
      </c>
      <c r="J11" s="114">
        <v>47</v>
      </c>
      <c r="K11" s="115">
        <v>50</v>
      </c>
      <c r="L11" s="116">
        <v>53</v>
      </c>
      <c r="M11" s="51">
        <v>1</v>
      </c>
      <c r="N11" s="37">
        <v>96</v>
      </c>
      <c r="O11" s="48">
        <v>2</v>
      </c>
      <c r="P11" s="149">
        <f t="shared" si="0"/>
        <v>140.43303205240073</v>
      </c>
    </row>
    <row r="12" spans="1:16" s="8" customFormat="1" x14ac:dyDescent="0.25">
      <c r="N12" s="37"/>
    </row>
    <row r="13" spans="1:16" s="8" customFormat="1" ht="15.75" thickBot="1" x14ac:dyDescent="0.3">
      <c r="H13" s="192" t="s">
        <v>34</v>
      </c>
      <c r="I13" s="192"/>
      <c r="N13" s="37"/>
    </row>
    <row r="14" spans="1:16" s="8" customFormat="1" ht="15.75" thickBot="1" x14ac:dyDescent="0.3">
      <c r="B14" s="20" t="s">
        <v>2</v>
      </c>
      <c r="C14" s="21" t="s">
        <v>3</v>
      </c>
      <c r="D14" s="21" t="s">
        <v>4</v>
      </c>
      <c r="E14" s="22" t="s">
        <v>5</v>
      </c>
      <c r="F14" s="23">
        <v>1</v>
      </c>
      <c r="G14" s="24">
        <v>2</v>
      </c>
      <c r="H14" s="25">
        <v>3</v>
      </c>
      <c r="I14" s="26" t="s">
        <v>6</v>
      </c>
      <c r="J14" s="23">
        <v>1</v>
      </c>
      <c r="K14" s="24">
        <v>2</v>
      </c>
      <c r="L14" s="25">
        <v>3</v>
      </c>
      <c r="M14" s="27" t="s">
        <v>6</v>
      </c>
      <c r="N14" s="37" t="s">
        <v>96</v>
      </c>
      <c r="O14" s="21" t="s">
        <v>8</v>
      </c>
      <c r="P14" s="29" t="s">
        <v>9</v>
      </c>
    </row>
    <row r="15" spans="1:16" s="8" customFormat="1" x14ac:dyDescent="0.25">
      <c r="A15" s="8">
        <v>10</v>
      </c>
      <c r="B15" s="33" t="s">
        <v>74</v>
      </c>
      <c r="C15" s="37" t="s">
        <v>13</v>
      </c>
      <c r="D15" s="37">
        <v>2008</v>
      </c>
      <c r="E15" s="36">
        <v>67.7</v>
      </c>
      <c r="F15" s="148">
        <v>20</v>
      </c>
      <c r="G15" s="123">
        <v>23</v>
      </c>
      <c r="H15" s="143">
        <v>25</v>
      </c>
      <c r="I15" s="39">
        <v>25</v>
      </c>
      <c r="J15" s="122">
        <v>30</v>
      </c>
      <c r="K15" s="123">
        <v>32</v>
      </c>
      <c r="L15" s="124">
        <v>34</v>
      </c>
      <c r="M15" s="40">
        <v>32</v>
      </c>
      <c r="N15" s="37">
        <v>57</v>
      </c>
      <c r="O15" s="37">
        <v>2</v>
      </c>
      <c r="P15" s="149">
        <f>IF(M15=0,0,10^(0.787004341*LOG10(E15/153.757)^2)*N15)</f>
        <v>71.738891004494832</v>
      </c>
    </row>
    <row r="16" spans="1:16" s="8" customFormat="1" x14ac:dyDescent="0.25">
      <c r="A16" s="8">
        <v>10</v>
      </c>
      <c r="B16" s="33" t="s">
        <v>73</v>
      </c>
      <c r="C16" s="37" t="s">
        <v>13</v>
      </c>
      <c r="D16" s="37">
        <v>2008</v>
      </c>
      <c r="E16" s="36">
        <v>64.599999999999994</v>
      </c>
      <c r="F16" s="148">
        <v>43</v>
      </c>
      <c r="G16" s="123">
        <v>43</v>
      </c>
      <c r="H16" s="143">
        <v>46</v>
      </c>
      <c r="I16" s="39">
        <v>46</v>
      </c>
      <c r="J16" s="122">
        <v>55</v>
      </c>
      <c r="K16" s="123">
        <v>59</v>
      </c>
      <c r="L16" s="124">
        <v>63</v>
      </c>
      <c r="M16" s="40">
        <v>1</v>
      </c>
      <c r="N16" s="37">
        <v>105</v>
      </c>
      <c r="O16" s="37">
        <v>1</v>
      </c>
      <c r="P16" s="149">
        <f>IF(M16=0,0,10^(0.787004341*LOG10(E16/153.757)^2)*N16)</f>
        <v>135.77181213379114</v>
      </c>
    </row>
    <row r="17" spans="1:16" s="8" customFormat="1" x14ac:dyDescent="0.25">
      <c r="N17" s="37"/>
    </row>
    <row r="18" spans="1:16" s="8" customFormat="1" ht="15.75" thickBot="1" x14ac:dyDescent="0.3">
      <c r="H18" s="192" t="s">
        <v>35</v>
      </c>
      <c r="I18" s="192"/>
      <c r="N18" s="37"/>
    </row>
    <row r="19" spans="1:16" s="8" customFormat="1" ht="15.75" thickBot="1" x14ac:dyDescent="0.3">
      <c r="B19" s="20" t="s">
        <v>2</v>
      </c>
      <c r="C19" s="21" t="s">
        <v>3</v>
      </c>
      <c r="D19" s="21" t="s">
        <v>4</v>
      </c>
      <c r="E19" s="22" t="s">
        <v>5</v>
      </c>
      <c r="F19" s="23">
        <v>1</v>
      </c>
      <c r="G19" s="24">
        <v>2</v>
      </c>
      <c r="H19" s="25">
        <v>3</v>
      </c>
      <c r="I19" s="26" t="s">
        <v>6</v>
      </c>
      <c r="J19" s="23">
        <v>1</v>
      </c>
      <c r="K19" s="24">
        <v>2</v>
      </c>
      <c r="L19" s="25">
        <v>3</v>
      </c>
      <c r="M19" s="27" t="s">
        <v>6</v>
      </c>
      <c r="N19" s="37" t="s">
        <v>96</v>
      </c>
      <c r="O19" s="21" t="s">
        <v>8</v>
      </c>
      <c r="P19" s="29" t="s">
        <v>9</v>
      </c>
    </row>
    <row r="20" spans="1:16" s="8" customFormat="1" x14ac:dyDescent="0.25">
      <c r="A20" s="8">
        <v>4</v>
      </c>
      <c r="B20" s="33" t="s">
        <v>66</v>
      </c>
      <c r="C20" s="37" t="s">
        <v>105</v>
      </c>
      <c r="D20" s="37">
        <v>2002</v>
      </c>
      <c r="E20" s="36">
        <v>72.25</v>
      </c>
      <c r="F20" s="122">
        <v>68</v>
      </c>
      <c r="G20" s="150">
        <v>72</v>
      </c>
      <c r="H20" s="143">
        <v>72</v>
      </c>
      <c r="I20" s="39">
        <v>72</v>
      </c>
      <c r="J20" s="148">
        <v>85</v>
      </c>
      <c r="K20" s="123">
        <v>85</v>
      </c>
      <c r="L20" s="143">
        <v>88</v>
      </c>
      <c r="M20" s="40">
        <v>1</v>
      </c>
      <c r="N20" s="37">
        <v>160</v>
      </c>
      <c r="O20" s="37">
        <v>1</v>
      </c>
      <c r="P20" s="149">
        <f>IF(M20=0,0,10^(0.787004341*LOG10(E20/153.757)^2)*N20)</f>
        <v>194.44085955062079</v>
      </c>
    </row>
    <row r="21" spans="1:16" s="8" customFormat="1" x14ac:dyDescent="0.25">
      <c r="A21" s="8">
        <v>9</v>
      </c>
      <c r="B21" s="44" t="s">
        <v>116</v>
      </c>
      <c r="C21" s="48" t="s">
        <v>105</v>
      </c>
      <c r="D21" s="48">
        <v>2005</v>
      </c>
      <c r="E21" s="47">
        <v>88.4</v>
      </c>
      <c r="F21" s="114">
        <v>54</v>
      </c>
      <c r="G21" s="115">
        <v>57</v>
      </c>
      <c r="H21" s="117">
        <v>62</v>
      </c>
      <c r="I21" s="50">
        <v>57</v>
      </c>
      <c r="J21" s="114">
        <v>66</v>
      </c>
      <c r="K21" s="115">
        <v>70</v>
      </c>
      <c r="L21" s="117">
        <v>75</v>
      </c>
      <c r="M21" s="51">
        <v>1</v>
      </c>
      <c r="N21" s="37">
        <v>127</v>
      </c>
      <c r="O21" s="48">
        <v>3</v>
      </c>
      <c r="P21" s="149">
        <f t="shared" ref="P21:P22" si="1">IF(M21=0,0,10^(0.787004341*LOG10(E21/153.757)^2)*N21)</f>
        <v>141.01971413919722</v>
      </c>
    </row>
    <row r="22" spans="1:16" s="8" customFormat="1" x14ac:dyDescent="0.25">
      <c r="A22" s="8">
        <v>6</v>
      </c>
      <c r="B22" s="44" t="s">
        <v>72</v>
      </c>
      <c r="C22" s="48" t="s">
        <v>18</v>
      </c>
      <c r="D22" s="48">
        <v>2006</v>
      </c>
      <c r="E22" s="47">
        <v>61.8</v>
      </c>
      <c r="F22" s="114">
        <v>60</v>
      </c>
      <c r="G22" s="115">
        <v>63</v>
      </c>
      <c r="H22" s="117">
        <v>66</v>
      </c>
      <c r="I22" s="50">
        <v>63</v>
      </c>
      <c r="J22" s="114">
        <v>76</v>
      </c>
      <c r="K22" s="119">
        <v>80</v>
      </c>
      <c r="L22" s="116">
        <v>83</v>
      </c>
      <c r="M22" s="51">
        <v>1</v>
      </c>
      <c r="N22" s="37">
        <v>146</v>
      </c>
      <c r="O22" s="48">
        <v>2</v>
      </c>
      <c r="P22" s="149">
        <f t="shared" si="1"/>
        <v>193.94206728354339</v>
      </c>
    </row>
    <row r="23" spans="1:16" s="8" customFormat="1" x14ac:dyDescent="0.25"/>
    <row r="30" spans="1:16" x14ac:dyDescent="0.25">
      <c r="P30" s="151"/>
    </row>
  </sheetData>
  <mergeCells count="4">
    <mergeCell ref="G2:O2"/>
    <mergeCell ref="H4:I4"/>
    <mergeCell ref="H13:I13"/>
    <mergeCell ref="H18:I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86F0-9295-4A36-B7D6-BD8C20320820}">
  <dimension ref="A1:V29"/>
  <sheetViews>
    <sheetView zoomScale="90" zoomScaleNormal="90" workbookViewId="0">
      <selection activeCell="R25" sqref="R25"/>
    </sheetView>
  </sheetViews>
  <sheetFormatPr defaultColWidth="8.85546875" defaultRowHeight="15" x14ac:dyDescent="0.25"/>
  <cols>
    <col min="1" max="1" width="8.85546875" style="31"/>
    <col min="2" max="2" width="26.42578125" style="31" customWidth="1"/>
    <col min="3" max="3" width="11.42578125" style="31" customWidth="1"/>
    <col min="4" max="17" width="8.85546875" style="31"/>
    <col min="18" max="18" width="12.7109375" style="31" customWidth="1"/>
    <col min="19" max="19" width="8.85546875" style="31"/>
    <col min="20" max="20" width="14.28515625" style="31" customWidth="1"/>
    <col min="21" max="16384" width="8.85546875" style="31"/>
  </cols>
  <sheetData>
    <row r="1" spans="1:22" s="8" customFormat="1" x14ac:dyDescent="0.25"/>
    <row r="2" spans="1:22" s="8" customFormat="1" x14ac:dyDescent="0.25">
      <c r="G2" s="192" t="s">
        <v>25</v>
      </c>
      <c r="H2" s="192"/>
      <c r="I2" s="192"/>
      <c r="J2" s="192"/>
      <c r="K2" s="192"/>
      <c r="L2" s="192"/>
      <c r="M2" s="192"/>
      <c r="N2" s="192"/>
      <c r="O2" s="192"/>
    </row>
    <row r="3" spans="1:22" s="8" customFormat="1" x14ac:dyDescent="0.25"/>
    <row r="4" spans="1:22" s="8" customFormat="1" ht="15.75" thickBot="1" x14ac:dyDescent="0.3">
      <c r="H4" s="192" t="s">
        <v>30</v>
      </c>
      <c r="I4" s="192"/>
    </row>
    <row r="5" spans="1:22" s="8" customFormat="1" ht="15.75" thickBot="1" x14ac:dyDescent="0.3">
      <c r="B5" s="20" t="s">
        <v>2</v>
      </c>
      <c r="C5" s="21" t="s">
        <v>3</v>
      </c>
      <c r="D5" s="21" t="s">
        <v>4</v>
      </c>
      <c r="E5" s="22" t="s">
        <v>5</v>
      </c>
      <c r="F5" s="76">
        <v>1</v>
      </c>
      <c r="G5" s="77">
        <v>2</v>
      </c>
      <c r="H5" s="78">
        <v>3</v>
      </c>
      <c r="I5" s="26" t="s">
        <v>6</v>
      </c>
      <c r="J5" s="79">
        <v>1</v>
      </c>
      <c r="K5" s="80">
        <v>2</v>
      </c>
      <c r="L5" s="81">
        <v>3</v>
      </c>
      <c r="M5" s="27" t="s">
        <v>6</v>
      </c>
      <c r="N5" s="28" t="s">
        <v>7</v>
      </c>
      <c r="O5" s="21" t="s">
        <v>8</v>
      </c>
      <c r="P5" s="29" t="s">
        <v>9</v>
      </c>
      <c r="R5" s="30" t="s">
        <v>88</v>
      </c>
      <c r="S5" s="31" t="s">
        <v>81</v>
      </c>
      <c r="T5" s="8" t="s">
        <v>100</v>
      </c>
      <c r="U5" s="32" t="s">
        <v>97</v>
      </c>
    </row>
    <row r="6" spans="1:22" s="8" customFormat="1" x14ac:dyDescent="0.25">
      <c r="A6" s="8">
        <v>14</v>
      </c>
      <c r="B6" s="44" t="s">
        <v>125</v>
      </c>
      <c r="C6" s="86" t="s">
        <v>13</v>
      </c>
      <c r="D6" s="56">
        <v>2009</v>
      </c>
      <c r="E6" s="47">
        <v>63.5</v>
      </c>
      <c r="F6" s="114">
        <v>18</v>
      </c>
      <c r="G6" s="119">
        <v>22</v>
      </c>
      <c r="H6" s="117">
        <v>22</v>
      </c>
      <c r="I6" s="50">
        <v>18</v>
      </c>
      <c r="J6" s="114">
        <v>23</v>
      </c>
      <c r="K6" s="115">
        <v>25</v>
      </c>
      <c r="L6" s="116">
        <v>27</v>
      </c>
      <c r="M6" s="51">
        <v>27</v>
      </c>
      <c r="N6" s="37">
        <f>I6+M6</f>
        <v>45</v>
      </c>
      <c r="O6" s="48">
        <v>2</v>
      </c>
      <c r="P6" s="57">
        <f>IF(I6=0,0,10^(0.722762521*LOG10(E6/193.609)^2)*N6)</f>
        <v>66.470692536587606</v>
      </c>
      <c r="R6" s="42" t="s">
        <v>86</v>
      </c>
      <c r="S6" s="31" t="s">
        <v>82</v>
      </c>
      <c r="U6" s="43" t="s">
        <v>76</v>
      </c>
    </row>
    <row r="7" spans="1:22" s="8" customFormat="1" x14ac:dyDescent="0.25">
      <c r="A7" s="8">
        <v>1</v>
      </c>
      <c r="B7" s="44" t="s">
        <v>52</v>
      </c>
      <c r="C7" s="86" t="s">
        <v>13</v>
      </c>
      <c r="D7" s="56">
        <v>2013</v>
      </c>
      <c r="E7" s="47">
        <v>66.849999999999994</v>
      </c>
      <c r="F7" s="114">
        <v>23</v>
      </c>
      <c r="G7" s="119">
        <v>25</v>
      </c>
      <c r="H7" s="117">
        <v>25</v>
      </c>
      <c r="I7" s="50">
        <v>23</v>
      </c>
      <c r="J7" s="114">
        <v>28</v>
      </c>
      <c r="K7" s="115">
        <v>30</v>
      </c>
      <c r="L7" s="116">
        <v>33</v>
      </c>
      <c r="M7" s="51">
        <v>33</v>
      </c>
      <c r="N7" s="37">
        <f>I7+M7</f>
        <v>56</v>
      </c>
      <c r="O7" s="48">
        <v>2</v>
      </c>
      <c r="P7" s="57">
        <f>IF(I7=0,0,10^(0.722762521*LOG10(E7/193.609)^2)*N7)</f>
        <v>79.861952042712957</v>
      </c>
      <c r="R7" s="42" t="s">
        <v>86</v>
      </c>
      <c r="S7" s="31" t="s">
        <v>82</v>
      </c>
      <c r="U7" s="43" t="s">
        <v>76</v>
      </c>
    </row>
    <row r="8" spans="1:22" s="8" customFormat="1" x14ac:dyDescent="0.25">
      <c r="A8" s="8">
        <v>9</v>
      </c>
      <c r="B8" s="33" t="s">
        <v>46</v>
      </c>
      <c r="C8" s="82" t="s">
        <v>37</v>
      </c>
      <c r="D8" s="83">
        <v>2009</v>
      </c>
      <c r="E8" s="36">
        <v>66.849999999999994</v>
      </c>
      <c r="F8" s="122">
        <v>20</v>
      </c>
      <c r="G8" s="123">
        <v>23</v>
      </c>
      <c r="H8" s="124">
        <v>24</v>
      </c>
      <c r="I8" s="39">
        <v>23</v>
      </c>
      <c r="J8" s="122">
        <v>28</v>
      </c>
      <c r="K8" s="123">
        <v>30</v>
      </c>
      <c r="L8" s="124">
        <v>34</v>
      </c>
      <c r="M8" s="40">
        <v>30</v>
      </c>
      <c r="N8" s="37">
        <f t="shared" ref="N8:N9" si="0">I8+M8</f>
        <v>53</v>
      </c>
      <c r="O8" s="37">
        <v>3</v>
      </c>
      <c r="P8" s="52">
        <f>IF(I8=0,0,10^(0.722762521*LOG10(E8/193.609)^2)*N8)</f>
        <v>75.583633183281904</v>
      </c>
      <c r="R8" s="53" t="s">
        <v>87</v>
      </c>
      <c r="S8" s="31" t="s">
        <v>33</v>
      </c>
      <c r="U8" s="54" t="s">
        <v>77</v>
      </c>
    </row>
    <row r="9" spans="1:22" s="8" customFormat="1" x14ac:dyDescent="0.25">
      <c r="A9" s="8">
        <v>3</v>
      </c>
      <c r="B9" s="44" t="s">
        <v>58</v>
      </c>
      <c r="C9" s="60" t="s">
        <v>18</v>
      </c>
      <c r="D9" s="61">
        <v>2008</v>
      </c>
      <c r="E9" s="47">
        <v>66.400000000000006</v>
      </c>
      <c r="F9" s="114">
        <v>80</v>
      </c>
      <c r="G9" s="119">
        <v>83</v>
      </c>
      <c r="H9" s="117">
        <v>83</v>
      </c>
      <c r="I9" s="50">
        <v>80</v>
      </c>
      <c r="J9" s="114">
        <v>87</v>
      </c>
      <c r="K9" s="119">
        <v>90</v>
      </c>
      <c r="L9" s="117">
        <v>90</v>
      </c>
      <c r="M9" s="51">
        <v>87</v>
      </c>
      <c r="N9" s="37">
        <f t="shared" si="0"/>
        <v>167</v>
      </c>
      <c r="O9" s="48">
        <v>1</v>
      </c>
      <c r="P9" s="62">
        <f>IF(I9=0,0,10^(0.722762521*LOG10(E9/193.609)^2)*N9)</f>
        <v>239.23946001854023</v>
      </c>
      <c r="R9" s="58" t="s">
        <v>78</v>
      </c>
      <c r="S9" s="31" t="s">
        <v>83</v>
      </c>
      <c r="U9" s="59" t="s">
        <v>98</v>
      </c>
    </row>
    <row r="10" spans="1:22" s="8" customFormat="1" ht="15.75" thickBot="1" x14ac:dyDescent="0.3">
      <c r="H10" s="192" t="s">
        <v>31</v>
      </c>
      <c r="I10" s="192"/>
      <c r="N10" s="135"/>
      <c r="R10" s="63" t="s">
        <v>79</v>
      </c>
      <c r="S10" s="31" t="s">
        <v>84</v>
      </c>
      <c r="U10" s="64" t="s">
        <v>78</v>
      </c>
    </row>
    <row r="11" spans="1:22" ht="15.75" thickBot="1" x14ac:dyDescent="0.3">
      <c r="B11" s="20" t="s">
        <v>2</v>
      </c>
      <c r="C11" s="21" t="s">
        <v>3</v>
      </c>
      <c r="D11" s="21" t="s">
        <v>4</v>
      </c>
      <c r="E11" s="22" t="s">
        <v>5</v>
      </c>
      <c r="F11" s="23">
        <v>1</v>
      </c>
      <c r="G11" s="24">
        <v>2</v>
      </c>
      <c r="H11" s="25">
        <v>3</v>
      </c>
      <c r="I11" s="26" t="s">
        <v>6</v>
      </c>
      <c r="J11" s="23">
        <v>1</v>
      </c>
      <c r="K11" s="24">
        <v>2</v>
      </c>
      <c r="L11" s="25">
        <v>3</v>
      </c>
      <c r="M11" s="27" t="s">
        <v>6</v>
      </c>
      <c r="N11" s="84" t="s">
        <v>7</v>
      </c>
      <c r="O11" s="21" t="s">
        <v>8</v>
      </c>
      <c r="P11" s="29" t="s">
        <v>9</v>
      </c>
      <c r="S11" s="31" t="s">
        <v>80</v>
      </c>
      <c r="T11" s="8"/>
      <c r="U11" s="70" t="s">
        <v>79</v>
      </c>
      <c r="V11" s="8"/>
    </row>
    <row r="12" spans="1:22" s="8" customFormat="1" x14ac:dyDescent="0.25">
      <c r="A12" s="8">
        <v>6</v>
      </c>
      <c r="B12" s="44" t="s">
        <v>47</v>
      </c>
      <c r="C12" s="89" t="s">
        <v>37</v>
      </c>
      <c r="D12" s="61">
        <v>2008</v>
      </c>
      <c r="E12" s="47">
        <v>67.45</v>
      </c>
      <c r="F12" s="114">
        <v>52</v>
      </c>
      <c r="G12" s="115">
        <v>55</v>
      </c>
      <c r="H12" s="116">
        <v>57</v>
      </c>
      <c r="I12" s="50">
        <v>57</v>
      </c>
      <c r="J12" s="114">
        <v>65</v>
      </c>
      <c r="K12" s="115">
        <v>70</v>
      </c>
      <c r="L12" s="116">
        <v>73</v>
      </c>
      <c r="M12" s="51">
        <v>73</v>
      </c>
      <c r="N12" s="37">
        <f t="shared" ref="N12:N17" si="1">I12+M12</f>
        <v>130</v>
      </c>
      <c r="O12" s="48">
        <v>2</v>
      </c>
      <c r="P12" s="62">
        <f t="shared" ref="P12:P15" si="2">IF(I12=0,0,10^(0.722762521*LOG10(E12/193.609)^2)*N12)</f>
        <v>184.29585361424287</v>
      </c>
      <c r="R12" s="31"/>
      <c r="S12" s="31" t="s">
        <v>85</v>
      </c>
    </row>
    <row r="13" spans="1:22" s="8" customFormat="1" x14ac:dyDescent="0.25">
      <c r="A13" s="8">
        <v>11</v>
      </c>
      <c r="B13" s="44" t="s">
        <v>48</v>
      </c>
      <c r="C13" s="55" t="s">
        <v>13</v>
      </c>
      <c r="D13" s="56">
        <v>2012</v>
      </c>
      <c r="E13" s="47">
        <v>70.3</v>
      </c>
      <c r="F13" s="114">
        <v>15</v>
      </c>
      <c r="G13" s="115">
        <v>18</v>
      </c>
      <c r="H13" s="116">
        <v>20</v>
      </c>
      <c r="I13" s="50">
        <v>20</v>
      </c>
      <c r="J13" s="114">
        <v>20</v>
      </c>
      <c r="K13" s="115">
        <v>24</v>
      </c>
      <c r="L13" s="116">
        <v>28</v>
      </c>
      <c r="M13" s="51">
        <v>28</v>
      </c>
      <c r="N13" s="37">
        <f t="shared" si="1"/>
        <v>48</v>
      </c>
      <c r="O13" s="48">
        <v>5</v>
      </c>
      <c r="P13" s="57">
        <f t="shared" si="2"/>
        <v>66.244392092150463</v>
      </c>
    </row>
    <row r="14" spans="1:22" s="8" customFormat="1" x14ac:dyDescent="0.25">
      <c r="A14" s="8">
        <v>4</v>
      </c>
      <c r="B14" s="44" t="s">
        <v>128</v>
      </c>
      <c r="C14" s="89" t="s">
        <v>13</v>
      </c>
      <c r="D14" s="61">
        <v>2009</v>
      </c>
      <c r="E14" s="47">
        <v>69.5</v>
      </c>
      <c r="F14" s="144">
        <v>60</v>
      </c>
      <c r="G14" s="119">
        <v>60</v>
      </c>
      <c r="H14" s="117">
        <v>60</v>
      </c>
      <c r="I14" s="50">
        <v>0</v>
      </c>
      <c r="J14" s="144" t="s">
        <v>110</v>
      </c>
      <c r="K14" s="119" t="s">
        <v>110</v>
      </c>
      <c r="L14" s="117" t="s">
        <v>110</v>
      </c>
      <c r="M14" s="51">
        <v>0</v>
      </c>
      <c r="N14" s="37">
        <f t="shared" si="1"/>
        <v>0</v>
      </c>
      <c r="O14" s="48">
        <v>6</v>
      </c>
      <c r="P14" s="62">
        <f t="shared" ref="P14" si="3">IF(I14=0,0,10^(0.722762521*LOG10(E14/193.609)^2)*N14)</f>
        <v>0</v>
      </c>
    </row>
    <row r="15" spans="1:22" s="8" customFormat="1" x14ac:dyDescent="0.25">
      <c r="A15" s="8">
        <v>4</v>
      </c>
      <c r="B15" s="44" t="s">
        <v>50</v>
      </c>
      <c r="C15" s="89" t="s">
        <v>13</v>
      </c>
      <c r="D15" s="61">
        <v>2008</v>
      </c>
      <c r="E15" s="47">
        <v>73</v>
      </c>
      <c r="F15" s="114">
        <v>64</v>
      </c>
      <c r="G15" s="115">
        <v>68</v>
      </c>
      <c r="H15" s="116">
        <v>72</v>
      </c>
      <c r="I15" s="50">
        <v>72</v>
      </c>
      <c r="J15" s="114">
        <v>85</v>
      </c>
      <c r="K15" s="115">
        <v>90</v>
      </c>
      <c r="L15" s="116">
        <v>96</v>
      </c>
      <c r="M15" s="51">
        <v>96</v>
      </c>
      <c r="N15" s="37">
        <f t="shared" si="1"/>
        <v>168</v>
      </c>
      <c r="O15" s="48">
        <v>1</v>
      </c>
      <c r="P15" s="62">
        <f t="shared" si="2"/>
        <v>226.46507390383371</v>
      </c>
    </row>
    <row r="16" spans="1:22" s="8" customFormat="1" ht="15.75" thickBot="1" x14ac:dyDescent="0.3">
      <c r="A16" s="8">
        <v>5</v>
      </c>
      <c r="B16" s="65" t="s">
        <v>92</v>
      </c>
      <c r="C16" s="87" t="s">
        <v>75</v>
      </c>
      <c r="D16" s="88">
        <v>2007</v>
      </c>
      <c r="E16" s="67">
        <v>68.150000000000006</v>
      </c>
      <c r="F16" s="118">
        <v>45</v>
      </c>
      <c r="G16" s="127">
        <v>48</v>
      </c>
      <c r="H16" s="121">
        <v>50</v>
      </c>
      <c r="I16" s="68">
        <v>50</v>
      </c>
      <c r="J16" s="118">
        <v>55</v>
      </c>
      <c r="K16" s="127">
        <v>58</v>
      </c>
      <c r="L16" s="121">
        <v>60</v>
      </c>
      <c r="M16" s="69">
        <v>60</v>
      </c>
      <c r="N16" s="37">
        <f t="shared" si="1"/>
        <v>110</v>
      </c>
      <c r="O16" s="66">
        <v>3</v>
      </c>
      <c r="P16" s="62">
        <f>IF(I16=0,0,10^(0.722762521*LOG10(E16/193.609)^2)*N16)</f>
        <v>154.88566405863867</v>
      </c>
    </row>
    <row r="17" spans="1:16" s="8" customFormat="1" ht="15.75" thickBot="1" x14ac:dyDescent="0.3">
      <c r="A17" s="8">
        <v>7</v>
      </c>
      <c r="B17" s="136" t="s">
        <v>119</v>
      </c>
      <c r="C17" s="137" t="s">
        <v>107</v>
      </c>
      <c r="D17" s="138">
        <v>2011</v>
      </c>
      <c r="E17" s="139">
        <v>68.3</v>
      </c>
      <c r="F17" s="118">
        <v>24</v>
      </c>
      <c r="G17" s="127">
        <v>28</v>
      </c>
      <c r="H17" s="121">
        <v>31</v>
      </c>
      <c r="I17" s="139">
        <v>31</v>
      </c>
      <c r="J17" s="118">
        <v>37</v>
      </c>
      <c r="K17" s="127">
        <v>41</v>
      </c>
      <c r="L17" s="121">
        <v>45</v>
      </c>
      <c r="M17" s="69">
        <v>45</v>
      </c>
      <c r="N17" s="140">
        <f t="shared" si="1"/>
        <v>76</v>
      </c>
      <c r="O17" s="66">
        <v>4</v>
      </c>
      <c r="P17" s="141">
        <f>IF(I17=0,0,10^(0.722762521*LOG10(E17/193.609)^2)*N17)</f>
        <v>106.85796527708729</v>
      </c>
    </row>
    <row r="18" spans="1:16" s="8" customFormat="1" ht="15.75" thickBot="1" x14ac:dyDescent="0.3">
      <c r="H18" s="192" t="s">
        <v>32</v>
      </c>
      <c r="I18" s="192"/>
      <c r="N18" s="37"/>
    </row>
    <row r="19" spans="1:16" s="8" customFormat="1" ht="15.75" thickBot="1" x14ac:dyDescent="0.3">
      <c r="A19" s="8">
        <v>12</v>
      </c>
      <c r="B19" s="105" t="s">
        <v>2</v>
      </c>
      <c r="C19" s="106" t="s">
        <v>3</v>
      </c>
      <c r="D19" s="106" t="s">
        <v>4</v>
      </c>
      <c r="E19" s="166" t="s">
        <v>5</v>
      </c>
      <c r="F19" s="79">
        <v>1</v>
      </c>
      <c r="G19" s="80">
        <v>2</v>
      </c>
      <c r="H19" s="81">
        <v>3</v>
      </c>
      <c r="I19" s="167" t="s">
        <v>6</v>
      </c>
      <c r="J19" s="79">
        <v>1</v>
      </c>
      <c r="K19" s="80">
        <v>2</v>
      </c>
      <c r="L19" s="81">
        <v>3</v>
      </c>
      <c r="M19" s="168" t="s">
        <v>6</v>
      </c>
      <c r="N19" s="135" t="s">
        <v>7</v>
      </c>
      <c r="O19" s="106" t="s">
        <v>8</v>
      </c>
      <c r="P19" s="169" t="s">
        <v>9</v>
      </c>
    </row>
    <row r="20" spans="1:16" s="8" customFormat="1" x14ac:dyDescent="0.25">
      <c r="A20" s="8">
        <v>8</v>
      </c>
      <c r="B20" s="170" t="s">
        <v>45</v>
      </c>
      <c r="C20" s="171" t="s">
        <v>105</v>
      </c>
      <c r="D20" s="172">
        <v>2009</v>
      </c>
      <c r="E20" s="173">
        <v>78.5</v>
      </c>
      <c r="F20" s="174">
        <v>60</v>
      </c>
      <c r="G20" s="175">
        <v>63</v>
      </c>
      <c r="H20" s="176">
        <v>64</v>
      </c>
      <c r="I20" s="177">
        <v>60</v>
      </c>
      <c r="J20" s="174">
        <v>69</v>
      </c>
      <c r="K20" s="178">
        <v>74</v>
      </c>
      <c r="L20" s="179">
        <v>77</v>
      </c>
      <c r="M20" s="180">
        <v>77</v>
      </c>
      <c r="N20" s="84">
        <f t="shared" ref="N20:N27" si="4">I20+M20</f>
        <v>137</v>
      </c>
      <c r="O20" s="84">
        <v>4</v>
      </c>
      <c r="P20" s="181">
        <f t="shared" ref="P20:P27" si="5">IF(I20=0,0,10^(0.722762521*LOG10(E20/193.609)^2)*N20)</f>
        <v>176.93543433161102</v>
      </c>
    </row>
    <row r="21" spans="1:16" s="8" customFormat="1" x14ac:dyDescent="0.25">
      <c r="A21" s="8">
        <v>13</v>
      </c>
      <c r="B21" s="44" t="s">
        <v>129</v>
      </c>
      <c r="C21" s="60" t="s">
        <v>13</v>
      </c>
      <c r="D21" s="61">
        <v>2007</v>
      </c>
      <c r="E21" s="47">
        <v>73.5</v>
      </c>
      <c r="F21" s="114">
        <v>50</v>
      </c>
      <c r="G21" s="119">
        <v>55</v>
      </c>
      <c r="H21" s="117">
        <v>55</v>
      </c>
      <c r="I21" s="50">
        <v>50</v>
      </c>
      <c r="J21" s="114">
        <v>65</v>
      </c>
      <c r="K21" s="119">
        <v>69</v>
      </c>
      <c r="L21" s="117">
        <v>70</v>
      </c>
      <c r="M21" s="51">
        <v>65</v>
      </c>
      <c r="N21" s="37">
        <f t="shared" si="4"/>
        <v>115</v>
      </c>
      <c r="O21" s="48">
        <v>6</v>
      </c>
      <c r="P21" s="62">
        <f t="shared" si="5"/>
        <v>154.3764001013482</v>
      </c>
    </row>
    <row r="22" spans="1:16" s="8" customFormat="1" x14ac:dyDescent="0.25">
      <c r="A22" s="8">
        <v>13</v>
      </c>
      <c r="B22" s="44" t="s">
        <v>127</v>
      </c>
      <c r="C22" s="60" t="s">
        <v>13</v>
      </c>
      <c r="D22" s="61">
        <v>2008</v>
      </c>
      <c r="E22" s="47">
        <v>78</v>
      </c>
      <c r="F22" s="114">
        <v>60</v>
      </c>
      <c r="G22" s="119" t="s">
        <v>110</v>
      </c>
      <c r="H22" s="117" t="s">
        <v>110</v>
      </c>
      <c r="I22" s="50">
        <v>60</v>
      </c>
      <c r="J22" s="114">
        <v>70</v>
      </c>
      <c r="K22" s="119" t="s">
        <v>110</v>
      </c>
      <c r="L22" s="117" t="s">
        <v>110</v>
      </c>
      <c r="M22" s="51">
        <v>70</v>
      </c>
      <c r="N22" s="37">
        <f t="shared" si="4"/>
        <v>130</v>
      </c>
      <c r="O22" s="48">
        <v>5</v>
      </c>
      <c r="P22" s="62">
        <f t="shared" si="5"/>
        <v>168.50619209677973</v>
      </c>
    </row>
    <row r="23" spans="1:16" s="8" customFormat="1" x14ac:dyDescent="0.25">
      <c r="A23" s="8">
        <v>13</v>
      </c>
      <c r="B23" s="44" t="s">
        <v>51</v>
      </c>
      <c r="C23" s="60" t="s">
        <v>13</v>
      </c>
      <c r="D23" s="61">
        <v>2007</v>
      </c>
      <c r="E23" s="47">
        <v>77.45</v>
      </c>
      <c r="F23" s="114">
        <v>73</v>
      </c>
      <c r="G23" s="115">
        <v>78</v>
      </c>
      <c r="H23" s="116">
        <v>82</v>
      </c>
      <c r="I23" s="50">
        <v>82</v>
      </c>
      <c r="J23" s="114">
        <v>93</v>
      </c>
      <c r="K23" s="115">
        <v>100</v>
      </c>
      <c r="L23" s="116">
        <v>103</v>
      </c>
      <c r="M23" s="51">
        <v>103</v>
      </c>
      <c r="N23" s="37">
        <f t="shared" si="4"/>
        <v>185</v>
      </c>
      <c r="O23" s="48">
        <v>1</v>
      </c>
      <c r="P23" s="62">
        <f t="shared" si="5"/>
        <v>240.77148296209887</v>
      </c>
    </row>
    <row r="24" spans="1:16" s="8" customFormat="1" x14ac:dyDescent="0.25">
      <c r="B24" s="44" t="s">
        <v>130</v>
      </c>
      <c r="C24" s="60" t="s">
        <v>75</v>
      </c>
      <c r="D24" s="61">
        <v>2007</v>
      </c>
      <c r="E24" s="47">
        <v>79.319999999999993</v>
      </c>
      <c r="F24" s="114">
        <v>45</v>
      </c>
      <c r="G24" s="115">
        <v>49</v>
      </c>
      <c r="H24" s="117">
        <v>53</v>
      </c>
      <c r="I24" s="50">
        <v>49</v>
      </c>
      <c r="J24" s="114">
        <v>55</v>
      </c>
      <c r="K24" s="115">
        <v>60</v>
      </c>
      <c r="L24" s="117">
        <v>65</v>
      </c>
      <c r="M24" s="51">
        <v>60</v>
      </c>
      <c r="N24" s="37">
        <f t="shared" si="4"/>
        <v>109</v>
      </c>
      <c r="O24" s="48">
        <v>7</v>
      </c>
      <c r="P24" s="62">
        <f t="shared" si="5"/>
        <v>139.95157921568821</v>
      </c>
    </row>
    <row r="25" spans="1:16" x14ac:dyDescent="0.25">
      <c r="A25" s="8">
        <v>10</v>
      </c>
      <c r="B25" s="44" t="s">
        <v>118</v>
      </c>
      <c r="C25" s="112" t="s">
        <v>13</v>
      </c>
      <c r="D25" s="73">
        <v>2005</v>
      </c>
      <c r="E25" s="47">
        <v>76.2</v>
      </c>
      <c r="F25" s="114">
        <v>70</v>
      </c>
      <c r="G25" s="115">
        <v>75</v>
      </c>
      <c r="H25" s="116">
        <v>79</v>
      </c>
      <c r="I25" s="50">
        <v>79</v>
      </c>
      <c r="J25" s="114">
        <v>80</v>
      </c>
      <c r="K25" s="115">
        <v>85</v>
      </c>
      <c r="L25" s="49" t="s">
        <v>110</v>
      </c>
      <c r="M25" s="51">
        <v>85</v>
      </c>
      <c r="N25" s="37">
        <f t="shared" si="4"/>
        <v>164</v>
      </c>
      <c r="O25" s="48">
        <v>2</v>
      </c>
      <c r="P25" s="41">
        <f t="shared" si="5"/>
        <v>215.46550025798408</v>
      </c>
    </row>
    <row r="26" spans="1:16" x14ac:dyDescent="0.25">
      <c r="A26" s="8"/>
      <c r="B26" s="182" t="s">
        <v>122</v>
      </c>
      <c r="C26" s="31" t="s">
        <v>16</v>
      </c>
      <c r="D26" s="31">
        <v>2005</v>
      </c>
      <c r="E26" s="31">
        <v>78</v>
      </c>
      <c r="F26" s="183">
        <v>100</v>
      </c>
      <c r="G26" s="183">
        <v>100</v>
      </c>
      <c r="H26" s="183">
        <v>100</v>
      </c>
      <c r="I26" s="50"/>
      <c r="J26" s="164" t="s">
        <v>110</v>
      </c>
      <c r="K26" s="165" t="s">
        <v>110</v>
      </c>
      <c r="L26" s="49" t="s">
        <v>110</v>
      </c>
      <c r="M26" s="51"/>
      <c r="N26" s="37"/>
      <c r="O26" s="48">
        <v>8</v>
      </c>
      <c r="P26" s="41"/>
    </row>
    <row r="27" spans="1:16" s="8" customFormat="1" ht="15.75" thickBot="1" x14ac:dyDescent="0.3">
      <c r="A27" s="8">
        <v>2</v>
      </c>
      <c r="B27" s="65" t="s">
        <v>117</v>
      </c>
      <c r="C27" s="184" t="s">
        <v>13</v>
      </c>
      <c r="D27" s="185">
        <v>2009</v>
      </c>
      <c r="E27" s="67">
        <v>76.95</v>
      </c>
      <c r="F27" s="118">
        <v>60</v>
      </c>
      <c r="G27" s="127">
        <v>64</v>
      </c>
      <c r="H27" s="121">
        <v>67</v>
      </c>
      <c r="I27" s="68">
        <v>67</v>
      </c>
      <c r="J27" s="139"/>
      <c r="K27" s="127">
        <v>90</v>
      </c>
      <c r="L27" s="128">
        <v>96</v>
      </c>
      <c r="M27" s="69">
        <v>90</v>
      </c>
      <c r="N27" s="140">
        <f t="shared" si="4"/>
        <v>157</v>
      </c>
      <c r="O27" s="66">
        <v>3</v>
      </c>
      <c r="P27" s="141">
        <f t="shared" si="5"/>
        <v>205.09570051425274</v>
      </c>
    </row>
    <row r="28" spans="1:16" x14ac:dyDescent="0.25">
      <c r="O28" s="162"/>
    </row>
    <row r="29" spans="1:16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</sheetData>
  <mergeCells count="4">
    <mergeCell ref="G2:O2"/>
    <mergeCell ref="H4:I4"/>
    <mergeCell ref="H10:I10"/>
    <mergeCell ref="H18:I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17C7-C5E7-421B-A348-68893AFC9E91}">
  <dimension ref="A1:U26"/>
  <sheetViews>
    <sheetView zoomScale="90" zoomScaleNormal="90" workbookViewId="0">
      <selection activeCell="B28" sqref="B28"/>
    </sheetView>
  </sheetViews>
  <sheetFormatPr defaultColWidth="8.85546875" defaultRowHeight="15" x14ac:dyDescent="0.25"/>
  <cols>
    <col min="1" max="1" width="8.85546875" style="31"/>
    <col min="2" max="2" width="26.28515625" style="31" customWidth="1"/>
    <col min="3" max="3" width="11.85546875" style="31" customWidth="1"/>
    <col min="4" max="18" width="8.85546875" style="31"/>
    <col min="19" max="19" width="11.7109375" style="31" customWidth="1"/>
    <col min="20" max="16384" width="8.85546875" style="31"/>
  </cols>
  <sheetData>
    <row r="1" spans="1:21" s="8" customFormat="1" x14ac:dyDescent="0.25"/>
    <row r="2" spans="1:21" s="8" customFormat="1" x14ac:dyDescent="0.25">
      <c r="G2" s="192" t="s">
        <v>0</v>
      </c>
      <c r="H2" s="192"/>
      <c r="I2" s="192"/>
      <c r="J2" s="192"/>
      <c r="K2" s="192"/>
      <c r="L2" s="192"/>
      <c r="M2" s="192"/>
      <c r="N2" s="192"/>
      <c r="O2" s="192"/>
    </row>
    <row r="3" spans="1:21" s="8" customFormat="1" x14ac:dyDescent="0.25"/>
    <row r="4" spans="1:21" s="8" customFormat="1" ht="15.75" thickBot="1" x14ac:dyDescent="0.3">
      <c r="H4" s="192" t="s">
        <v>53</v>
      </c>
      <c r="I4" s="192"/>
    </row>
    <row r="5" spans="1:21" s="8" customFormat="1" ht="15.75" thickBot="1" x14ac:dyDescent="0.3">
      <c r="B5" s="20" t="s">
        <v>2</v>
      </c>
      <c r="C5" s="21" t="s">
        <v>3</v>
      </c>
      <c r="D5" s="21" t="s">
        <v>4</v>
      </c>
      <c r="E5" s="22" t="s">
        <v>5</v>
      </c>
      <c r="F5" s="23">
        <v>1</v>
      </c>
      <c r="G5" s="24">
        <v>2</v>
      </c>
      <c r="H5" s="25">
        <v>3</v>
      </c>
      <c r="I5" s="26" t="s">
        <v>6</v>
      </c>
      <c r="J5" s="23">
        <v>1</v>
      </c>
      <c r="K5" s="24">
        <v>2</v>
      </c>
      <c r="L5" s="25">
        <v>3</v>
      </c>
      <c r="M5" s="27" t="s">
        <v>6</v>
      </c>
      <c r="N5" s="28" t="s">
        <v>7</v>
      </c>
      <c r="O5" s="21" t="s">
        <v>8</v>
      </c>
      <c r="P5" s="29" t="s">
        <v>9</v>
      </c>
      <c r="R5" s="30" t="s">
        <v>88</v>
      </c>
      <c r="S5" s="31" t="s">
        <v>81</v>
      </c>
      <c r="T5" s="8" t="s">
        <v>100</v>
      </c>
      <c r="U5" s="32" t="s">
        <v>97</v>
      </c>
    </row>
    <row r="6" spans="1:21" s="8" customFormat="1" x14ac:dyDescent="0.25">
      <c r="A6" s="8">
        <v>7</v>
      </c>
      <c r="B6" s="33" t="s">
        <v>60</v>
      </c>
      <c r="C6" s="34" t="s">
        <v>18</v>
      </c>
      <c r="D6" s="35">
        <v>2006</v>
      </c>
      <c r="E6" s="36">
        <v>84.8</v>
      </c>
      <c r="F6" s="122">
        <v>115</v>
      </c>
      <c r="G6" s="123">
        <v>120</v>
      </c>
      <c r="H6" s="124">
        <v>124</v>
      </c>
      <c r="I6" s="39">
        <v>120</v>
      </c>
      <c r="J6" s="122">
        <v>140</v>
      </c>
      <c r="K6" s="123">
        <v>145</v>
      </c>
      <c r="L6" s="124">
        <v>150</v>
      </c>
      <c r="M6" s="161">
        <v>145</v>
      </c>
      <c r="N6" s="37">
        <f>I6+M6</f>
        <v>265</v>
      </c>
      <c r="O6" s="37">
        <v>1</v>
      </c>
      <c r="P6" s="41">
        <f>IF(I6=0,0,10^(0.722762521*LOG10(E6/193.609)^2)*N6)</f>
        <v>328.21039041076892</v>
      </c>
      <c r="R6" s="42" t="s">
        <v>86</v>
      </c>
      <c r="S6" s="31" t="s">
        <v>82</v>
      </c>
      <c r="U6" s="43" t="s">
        <v>76</v>
      </c>
    </row>
    <row r="7" spans="1:21" s="8" customFormat="1" x14ac:dyDescent="0.25">
      <c r="A7" s="8">
        <v>1</v>
      </c>
      <c r="B7" s="44" t="s">
        <v>120</v>
      </c>
      <c r="C7" s="45" t="s">
        <v>18</v>
      </c>
      <c r="D7" s="46">
        <v>2009</v>
      </c>
      <c r="E7" s="47">
        <v>86.9</v>
      </c>
      <c r="F7" s="114">
        <v>64</v>
      </c>
      <c r="G7" s="115">
        <v>66</v>
      </c>
      <c r="H7" s="116">
        <v>68</v>
      </c>
      <c r="I7" s="50">
        <v>68</v>
      </c>
      <c r="J7" s="114">
        <v>80</v>
      </c>
      <c r="K7" s="115">
        <v>84</v>
      </c>
      <c r="L7" s="116">
        <v>86</v>
      </c>
      <c r="M7" s="51">
        <v>86</v>
      </c>
      <c r="N7" s="37">
        <f t="shared" ref="N7:N26" si="0">I7+M7</f>
        <v>154</v>
      </c>
      <c r="O7" s="48">
        <v>2</v>
      </c>
      <c r="P7" s="52">
        <f t="shared" ref="P7:P10" si="1">IF(I7=0,0,10^(0.722762521*LOG10(E7/193.609)^2)*N7)</f>
        <v>188.36610410744163</v>
      </c>
      <c r="R7" s="53" t="s">
        <v>87</v>
      </c>
      <c r="S7" s="31" t="s">
        <v>33</v>
      </c>
      <c r="U7" s="54" t="s">
        <v>77</v>
      </c>
    </row>
    <row r="8" spans="1:21" s="8" customFormat="1" x14ac:dyDescent="0.25">
      <c r="A8" s="8">
        <v>10</v>
      </c>
      <c r="B8" s="44" t="s">
        <v>61</v>
      </c>
      <c r="C8" s="55" t="s">
        <v>13</v>
      </c>
      <c r="D8" s="56">
        <v>2012</v>
      </c>
      <c r="E8" s="47">
        <v>84.9</v>
      </c>
      <c r="F8" s="114">
        <v>26</v>
      </c>
      <c r="G8" s="115">
        <v>28</v>
      </c>
      <c r="H8" s="116">
        <v>30</v>
      </c>
      <c r="I8" s="50">
        <v>30</v>
      </c>
      <c r="J8" s="114">
        <v>32</v>
      </c>
      <c r="K8" s="115">
        <v>34</v>
      </c>
      <c r="L8" s="117">
        <v>36</v>
      </c>
      <c r="M8" s="51">
        <v>34</v>
      </c>
      <c r="N8" s="37">
        <f t="shared" si="0"/>
        <v>64</v>
      </c>
      <c r="O8" s="48">
        <v>5</v>
      </c>
      <c r="P8" s="57">
        <f t="shared" si="1"/>
        <v>79.217539323556451</v>
      </c>
      <c r="R8" s="58" t="s">
        <v>78</v>
      </c>
      <c r="S8" s="31" t="s">
        <v>83</v>
      </c>
      <c r="U8" s="59" t="s">
        <v>98</v>
      </c>
    </row>
    <row r="9" spans="1:21" s="8" customFormat="1" ht="15.75" thickBot="1" x14ac:dyDescent="0.3">
      <c r="A9" s="8">
        <v>6</v>
      </c>
      <c r="B9" s="65" t="s">
        <v>59</v>
      </c>
      <c r="C9" s="91" t="s">
        <v>18</v>
      </c>
      <c r="D9" s="92">
        <v>2012</v>
      </c>
      <c r="E9" s="67">
        <v>81.3</v>
      </c>
      <c r="F9" s="118">
        <v>63</v>
      </c>
      <c r="G9" s="120">
        <v>65</v>
      </c>
      <c r="H9" s="128">
        <v>65</v>
      </c>
      <c r="I9" s="68">
        <v>63</v>
      </c>
      <c r="J9" s="160">
        <v>73</v>
      </c>
      <c r="K9" s="127">
        <v>73</v>
      </c>
      <c r="L9" s="121">
        <v>76</v>
      </c>
      <c r="M9" s="69">
        <v>76</v>
      </c>
      <c r="N9" s="37">
        <f>I9+M9</f>
        <v>139</v>
      </c>
      <c r="O9" s="66">
        <v>3</v>
      </c>
      <c r="P9" s="57">
        <f>IF(I9=0,0,10^(0.722762521*LOG10(E9/193.609)^2)*N9)</f>
        <v>176.05583091067774</v>
      </c>
      <c r="R9" s="63" t="s">
        <v>79</v>
      </c>
      <c r="S9" s="31" t="s">
        <v>84</v>
      </c>
      <c r="U9" s="64" t="s">
        <v>78</v>
      </c>
    </row>
    <row r="10" spans="1:21" s="8" customFormat="1" ht="15.75" thickBot="1" x14ac:dyDescent="0.3">
      <c r="A10" s="8">
        <v>16</v>
      </c>
      <c r="B10" s="65" t="s">
        <v>108</v>
      </c>
      <c r="C10" s="113" t="s">
        <v>106</v>
      </c>
      <c r="D10" s="110">
        <v>2011</v>
      </c>
      <c r="E10" s="67">
        <v>83.5</v>
      </c>
      <c r="F10" s="118">
        <v>23</v>
      </c>
      <c r="G10" s="127">
        <v>25</v>
      </c>
      <c r="H10" s="121">
        <v>28</v>
      </c>
      <c r="I10" s="68">
        <v>28</v>
      </c>
      <c r="J10" s="118">
        <v>33</v>
      </c>
      <c r="K10" s="127">
        <v>36</v>
      </c>
      <c r="L10" s="121">
        <v>38</v>
      </c>
      <c r="M10" s="69">
        <v>38</v>
      </c>
      <c r="N10" s="37">
        <f t="shared" si="0"/>
        <v>66</v>
      </c>
      <c r="O10" s="66">
        <v>4</v>
      </c>
      <c r="P10" s="52">
        <f t="shared" si="1"/>
        <v>82.406249546461879</v>
      </c>
      <c r="R10" s="31"/>
      <c r="S10" s="31" t="s">
        <v>80</v>
      </c>
      <c r="U10" s="70" t="s">
        <v>79</v>
      </c>
    </row>
    <row r="11" spans="1:21" s="8" customFormat="1" x14ac:dyDescent="0.25">
      <c r="N11" s="37"/>
      <c r="R11" s="31"/>
      <c r="S11" s="31" t="s">
        <v>85</v>
      </c>
    </row>
    <row r="12" spans="1:21" s="8" customFormat="1" ht="15.75" thickBot="1" x14ac:dyDescent="0.3">
      <c r="H12" s="192" t="s">
        <v>54</v>
      </c>
      <c r="I12" s="192"/>
      <c r="N12" s="37"/>
    </row>
    <row r="13" spans="1:21" s="8" customFormat="1" ht="15.75" thickBot="1" x14ac:dyDescent="0.3">
      <c r="B13" s="20" t="s">
        <v>2</v>
      </c>
      <c r="C13" s="21" t="s">
        <v>3</v>
      </c>
      <c r="D13" s="21" t="s">
        <v>4</v>
      </c>
      <c r="E13" s="22" t="s">
        <v>5</v>
      </c>
      <c r="F13" s="23">
        <v>1</v>
      </c>
      <c r="G13" s="24">
        <v>2</v>
      </c>
      <c r="H13" s="25">
        <v>3</v>
      </c>
      <c r="I13" s="26" t="s">
        <v>6</v>
      </c>
      <c r="J13" s="23">
        <v>1</v>
      </c>
      <c r="K13" s="24">
        <v>2</v>
      </c>
      <c r="L13" s="25">
        <v>3</v>
      </c>
      <c r="M13" s="27" t="s">
        <v>6</v>
      </c>
      <c r="N13" s="37" t="s">
        <v>7</v>
      </c>
      <c r="O13" s="21" t="s">
        <v>8</v>
      </c>
      <c r="P13" s="29" t="s">
        <v>9</v>
      </c>
    </row>
    <row r="14" spans="1:21" s="8" customFormat="1" x14ac:dyDescent="0.25">
      <c r="A14" s="8">
        <v>8</v>
      </c>
      <c r="B14" s="33" t="s">
        <v>62</v>
      </c>
      <c r="C14" s="34" t="s">
        <v>13</v>
      </c>
      <c r="D14" s="35">
        <v>2006</v>
      </c>
      <c r="E14" s="36">
        <v>96</v>
      </c>
      <c r="F14" s="148">
        <v>65</v>
      </c>
      <c r="G14" s="123">
        <v>65</v>
      </c>
      <c r="H14" s="143">
        <v>70</v>
      </c>
      <c r="I14" s="39">
        <v>70</v>
      </c>
      <c r="J14" s="122">
        <v>81</v>
      </c>
      <c r="K14" s="123">
        <v>86</v>
      </c>
      <c r="L14" s="143">
        <v>91</v>
      </c>
      <c r="M14" s="40">
        <v>91</v>
      </c>
      <c r="N14" s="37">
        <f t="shared" si="0"/>
        <v>161</v>
      </c>
      <c r="O14" s="37">
        <v>3</v>
      </c>
      <c r="P14" s="41">
        <f>IF(I14=0,0,10^(0.722762521*LOG10(E14/193.609)^2)*N14)</f>
        <v>187.89210666254709</v>
      </c>
    </row>
    <row r="15" spans="1:21" s="8" customFormat="1" x14ac:dyDescent="0.25">
      <c r="A15" s="8">
        <v>11</v>
      </c>
      <c r="B15" s="44" t="s">
        <v>65</v>
      </c>
      <c r="C15" s="72" t="s">
        <v>105</v>
      </c>
      <c r="D15" s="73">
        <v>2005</v>
      </c>
      <c r="E15" s="47">
        <v>91.25</v>
      </c>
      <c r="F15" s="114">
        <v>90</v>
      </c>
      <c r="G15" s="115">
        <v>96</v>
      </c>
      <c r="H15" s="116">
        <v>101</v>
      </c>
      <c r="I15" s="50">
        <v>101</v>
      </c>
      <c r="J15" s="114">
        <v>110</v>
      </c>
      <c r="K15" s="115">
        <v>116</v>
      </c>
      <c r="L15" s="116">
        <v>120</v>
      </c>
      <c r="M15" s="51">
        <v>120</v>
      </c>
      <c r="N15" s="37">
        <f t="shared" si="0"/>
        <v>221</v>
      </c>
      <c r="O15" s="48">
        <v>2</v>
      </c>
      <c r="P15" s="41">
        <f t="shared" ref="P15:P17" si="2">IF(I15=0,0,10^(0.722762521*LOG10(E15/193.609)^2)*N15)</f>
        <v>263.95588191679064</v>
      </c>
    </row>
    <row r="16" spans="1:21" s="8" customFormat="1" x14ac:dyDescent="0.25">
      <c r="A16" s="8">
        <v>15</v>
      </c>
      <c r="B16" s="44" t="s">
        <v>109</v>
      </c>
      <c r="C16" s="55" t="s">
        <v>107</v>
      </c>
      <c r="D16" s="46">
        <v>2011</v>
      </c>
      <c r="E16" s="47">
        <v>90.3</v>
      </c>
      <c r="F16" s="114">
        <v>23</v>
      </c>
      <c r="G16" s="115">
        <v>25</v>
      </c>
      <c r="H16" s="117">
        <v>28</v>
      </c>
      <c r="I16" s="50">
        <v>25</v>
      </c>
      <c r="J16" s="114">
        <v>33</v>
      </c>
      <c r="K16" s="115">
        <v>36</v>
      </c>
      <c r="L16" s="116">
        <v>38</v>
      </c>
      <c r="M16" s="51">
        <v>38</v>
      </c>
      <c r="N16" s="37">
        <f t="shared" si="0"/>
        <v>63</v>
      </c>
      <c r="O16" s="48">
        <v>4</v>
      </c>
      <c r="P16" s="52">
        <f t="shared" si="2"/>
        <v>75.620744837822187</v>
      </c>
    </row>
    <row r="17" spans="1:16" s="8" customFormat="1" x14ac:dyDescent="0.25">
      <c r="A17" s="8">
        <v>12</v>
      </c>
      <c r="B17" s="44" t="s">
        <v>104</v>
      </c>
      <c r="C17" s="131" t="s">
        <v>18</v>
      </c>
      <c r="D17" s="61">
        <v>2008</v>
      </c>
      <c r="E17" s="47">
        <v>93.6</v>
      </c>
      <c r="F17" s="114">
        <v>100</v>
      </c>
      <c r="G17" s="115">
        <v>104</v>
      </c>
      <c r="H17" s="117">
        <v>106</v>
      </c>
      <c r="I17" s="50">
        <v>104</v>
      </c>
      <c r="J17" s="114">
        <v>120</v>
      </c>
      <c r="K17" s="115">
        <v>125</v>
      </c>
      <c r="L17" s="116">
        <v>127</v>
      </c>
      <c r="M17" s="51">
        <v>127</v>
      </c>
      <c r="N17" s="37">
        <f t="shared" si="0"/>
        <v>231</v>
      </c>
      <c r="O17" s="48">
        <v>1</v>
      </c>
      <c r="P17" s="62">
        <f t="shared" si="2"/>
        <v>272.66175617633309</v>
      </c>
    </row>
    <row r="18" spans="1:16" s="8" customFormat="1" x14ac:dyDescent="0.25">
      <c r="N18" s="37"/>
    </row>
    <row r="19" spans="1:16" s="8" customFormat="1" ht="15.75" thickBot="1" x14ac:dyDescent="0.3">
      <c r="H19" s="192" t="s">
        <v>55</v>
      </c>
      <c r="I19" s="192"/>
      <c r="N19" s="37"/>
    </row>
    <row r="20" spans="1:16" s="8" customFormat="1" ht="15.75" thickBot="1" x14ac:dyDescent="0.3">
      <c r="A20" s="8">
        <v>3</v>
      </c>
      <c r="B20" s="105" t="s">
        <v>2</v>
      </c>
      <c r="C20" s="106" t="s">
        <v>3</v>
      </c>
      <c r="D20" s="106" t="s">
        <v>4</v>
      </c>
      <c r="E20" s="166" t="s">
        <v>5</v>
      </c>
      <c r="F20" s="79">
        <v>1</v>
      </c>
      <c r="G20" s="80">
        <v>2</v>
      </c>
      <c r="H20" s="81">
        <v>3</v>
      </c>
      <c r="I20" s="167" t="s">
        <v>6</v>
      </c>
      <c r="J20" s="79">
        <v>1</v>
      </c>
      <c r="K20" s="80">
        <v>2</v>
      </c>
      <c r="L20" s="81">
        <v>3</v>
      </c>
      <c r="M20" s="168" t="s">
        <v>6</v>
      </c>
      <c r="N20" s="135" t="s">
        <v>7</v>
      </c>
      <c r="O20" s="106" t="s">
        <v>8</v>
      </c>
      <c r="P20" s="169" t="s">
        <v>9</v>
      </c>
    </row>
    <row r="21" spans="1:16" s="8" customFormat="1" ht="15.75" thickBot="1" x14ac:dyDescent="0.3">
      <c r="A21" s="8">
        <v>9</v>
      </c>
      <c r="B21" s="170" t="s">
        <v>123</v>
      </c>
      <c r="C21" s="74" t="s">
        <v>13</v>
      </c>
      <c r="D21" s="186">
        <v>2008</v>
      </c>
      <c r="E21" s="173">
        <v>97.5</v>
      </c>
      <c r="F21" s="174">
        <v>60</v>
      </c>
      <c r="G21" s="178">
        <v>65</v>
      </c>
      <c r="H21" s="179">
        <v>70</v>
      </c>
      <c r="I21" s="177">
        <v>70</v>
      </c>
      <c r="J21" s="174">
        <v>80</v>
      </c>
      <c r="K21" s="178">
        <v>90</v>
      </c>
      <c r="L21" s="179">
        <v>93</v>
      </c>
      <c r="M21" s="180">
        <v>93</v>
      </c>
      <c r="N21" s="84">
        <f t="shared" ref="N21" si="3">I21+M21</f>
        <v>163</v>
      </c>
      <c r="O21" s="84">
        <v>6</v>
      </c>
      <c r="P21" s="187">
        <f>IF(I21=0,0,10^(0.722762521*LOG10(E21/193.609)^2)*N21)</f>
        <v>188.94602051506061</v>
      </c>
    </row>
    <row r="22" spans="1:16" s="8" customFormat="1" ht="15.75" thickBot="1" x14ac:dyDescent="0.3">
      <c r="A22" s="8">
        <v>9</v>
      </c>
      <c r="B22" s="33" t="s">
        <v>63</v>
      </c>
      <c r="C22" s="74" t="s">
        <v>13</v>
      </c>
      <c r="D22" s="75">
        <v>2007</v>
      </c>
      <c r="E22" s="36">
        <v>126.3</v>
      </c>
      <c r="F22" s="122">
        <v>94</v>
      </c>
      <c r="G22" s="123">
        <v>102</v>
      </c>
      <c r="H22" s="143">
        <v>106</v>
      </c>
      <c r="I22" s="39">
        <v>106</v>
      </c>
      <c r="J22" s="122">
        <v>135</v>
      </c>
      <c r="K22" s="37" t="s">
        <v>110</v>
      </c>
      <c r="L22" s="38" t="s">
        <v>110</v>
      </c>
      <c r="M22" s="40">
        <v>135</v>
      </c>
      <c r="N22" s="37">
        <f t="shared" si="0"/>
        <v>241</v>
      </c>
      <c r="O22" s="37">
        <v>3</v>
      </c>
      <c r="P22" s="62">
        <f>IF(I22=0,0,10^(0.722762521*LOG10(E22/193.609)^2)*N22)</f>
        <v>255.20749954352451</v>
      </c>
    </row>
    <row r="23" spans="1:16" s="8" customFormat="1" x14ac:dyDescent="0.25">
      <c r="A23" s="8">
        <v>13</v>
      </c>
      <c r="B23" s="44" t="s">
        <v>64</v>
      </c>
      <c r="C23" s="48" t="s">
        <v>39</v>
      </c>
      <c r="D23" s="48">
        <v>1998</v>
      </c>
      <c r="E23" s="47">
        <v>109.65</v>
      </c>
      <c r="F23" s="144">
        <v>135</v>
      </c>
      <c r="G23" s="115">
        <v>135</v>
      </c>
      <c r="H23" s="49" t="s">
        <v>110</v>
      </c>
      <c r="I23" s="50">
        <v>150</v>
      </c>
      <c r="J23" s="114">
        <v>170</v>
      </c>
      <c r="K23" s="115">
        <v>182</v>
      </c>
      <c r="L23" s="117">
        <v>190</v>
      </c>
      <c r="M23" s="51">
        <v>182</v>
      </c>
      <c r="N23" s="37">
        <f t="shared" si="0"/>
        <v>332</v>
      </c>
      <c r="O23" s="48">
        <v>1</v>
      </c>
      <c r="P23" s="38">
        <f t="shared" ref="P23:P26" si="4">IF(I23=0,0,10^(0.722762521*LOG10(E23/193.609)^2)*N23)</f>
        <v>367.454388905185</v>
      </c>
    </row>
    <row r="24" spans="1:16" s="8" customFormat="1" x14ac:dyDescent="0.25">
      <c r="A24" s="8">
        <v>14</v>
      </c>
      <c r="B24" s="44" t="s">
        <v>93</v>
      </c>
      <c r="C24" s="60" t="s">
        <v>75</v>
      </c>
      <c r="D24" s="61">
        <v>2007</v>
      </c>
      <c r="E24" s="47">
        <v>103</v>
      </c>
      <c r="F24" s="144">
        <v>93</v>
      </c>
      <c r="G24" s="115">
        <v>93</v>
      </c>
      <c r="H24" s="117">
        <v>98</v>
      </c>
      <c r="I24" s="50">
        <v>93</v>
      </c>
      <c r="J24" s="114">
        <v>110</v>
      </c>
      <c r="K24" s="115">
        <v>115</v>
      </c>
      <c r="L24" s="117">
        <v>118</v>
      </c>
      <c r="M24" s="51">
        <v>115</v>
      </c>
      <c r="N24" s="37">
        <f t="shared" si="0"/>
        <v>208</v>
      </c>
      <c r="O24" s="48">
        <v>4</v>
      </c>
      <c r="P24" s="62">
        <f t="shared" si="4"/>
        <v>235.70046521963064</v>
      </c>
    </row>
    <row r="25" spans="1:16" s="8" customFormat="1" ht="15.75" thickBot="1" x14ac:dyDescent="0.3">
      <c r="B25" s="188" t="s">
        <v>121</v>
      </c>
      <c r="C25" s="133" t="s">
        <v>113</v>
      </c>
      <c r="D25" s="8">
        <v>2008</v>
      </c>
      <c r="E25" s="8">
        <v>113</v>
      </c>
      <c r="F25" s="145">
        <v>80</v>
      </c>
      <c r="I25" s="8">
        <v>80</v>
      </c>
      <c r="J25" s="145">
        <v>100</v>
      </c>
      <c r="M25" s="8">
        <v>100</v>
      </c>
      <c r="N25" s="8">
        <f>I25+M25</f>
        <v>180</v>
      </c>
      <c r="O25" s="8">
        <v>5</v>
      </c>
      <c r="P25" s="189">
        <f>IF(I25=0,0,10^(0.722762521*LOG10(E25/193.609)^2)*N25)</f>
        <v>197.14982103479562</v>
      </c>
    </row>
    <row r="26" spans="1:16" s="8" customFormat="1" ht="15.75" thickBot="1" x14ac:dyDescent="0.3">
      <c r="A26" s="8">
        <v>4</v>
      </c>
      <c r="B26" s="65" t="s">
        <v>112</v>
      </c>
      <c r="C26" s="133" t="s">
        <v>113</v>
      </c>
      <c r="D26" s="132">
        <v>2004</v>
      </c>
      <c r="E26" s="67">
        <v>136.05000000000001</v>
      </c>
      <c r="F26" s="118">
        <v>135</v>
      </c>
      <c r="G26" s="120">
        <v>140</v>
      </c>
      <c r="H26" s="128">
        <v>140</v>
      </c>
      <c r="I26" s="68">
        <v>135</v>
      </c>
      <c r="J26" s="118">
        <v>170</v>
      </c>
      <c r="K26" s="127">
        <v>181</v>
      </c>
      <c r="L26" s="128">
        <v>190</v>
      </c>
      <c r="M26" s="69">
        <v>181</v>
      </c>
      <c r="N26" s="140">
        <f t="shared" si="0"/>
        <v>316</v>
      </c>
      <c r="O26" s="66">
        <v>2</v>
      </c>
      <c r="P26" s="190">
        <f t="shared" si="4"/>
        <v>328.59161074626564</v>
      </c>
    </row>
  </sheetData>
  <mergeCells count="4">
    <mergeCell ref="G2:O2"/>
    <mergeCell ref="H4:I4"/>
    <mergeCell ref="H12:I12"/>
    <mergeCell ref="H19:I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7EDC-3A5F-4743-9DD4-2B75B9E5ABDA}">
  <dimension ref="B1:P12"/>
  <sheetViews>
    <sheetView tabSelected="1" zoomScale="120" zoomScaleNormal="120" workbookViewId="0">
      <selection activeCell="K11" sqref="K11"/>
    </sheetView>
  </sheetViews>
  <sheetFormatPr defaultRowHeight="15" x14ac:dyDescent="0.25"/>
  <cols>
    <col min="2" max="2" width="14" customWidth="1"/>
    <col min="3" max="3" width="9.5703125" customWidth="1"/>
    <col min="6" max="6" width="10.42578125" customWidth="1"/>
  </cols>
  <sheetData>
    <row r="1" spans="2:16" ht="15.75" thickBot="1" x14ac:dyDescent="0.3"/>
    <row r="2" spans="2:16" x14ac:dyDescent="0.25">
      <c r="B2" s="11"/>
      <c r="C2" s="195" t="s">
        <v>18</v>
      </c>
      <c r="D2" s="196"/>
      <c r="E2" s="196" t="s">
        <v>75</v>
      </c>
      <c r="F2" s="196"/>
      <c r="G2" s="129" t="s">
        <v>13</v>
      </c>
      <c r="H2" s="129"/>
      <c r="I2" s="196" t="s">
        <v>37</v>
      </c>
      <c r="J2" s="196"/>
      <c r="K2" s="196" t="s">
        <v>111</v>
      </c>
      <c r="L2" s="196"/>
      <c r="M2" s="196" t="s">
        <v>105</v>
      </c>
      <c r="N2" s="196"/>
      <c r="O2" s="193" t="s">
        <v>39</v>
      </c>
      <c r="P2" s="194"/>
    </row>
    <row r="3" spans="2:16" x14ac:dyDescent="0.25">
      <c r="B3" s="12"/>
      <c r="C3" s="152" t="s">
        <v>131</v>
      </c>
      <c r="D3" s="153" t="s">
        <v>99</v>
      </c>
      <c r="E3" s="154" t="s">
        <v>131</v>
      </c>
      <c r="F3" s="153" t="s">
        <v>99</v>
      </c>
      <c r="G3" s="154" t="s">
        <v>8</v>
      </c>
      <c r="H3" s="153" t="s">
        <v>99</v>
      </c>
      <c r="I3" s="154" t="s">
        <v>8</v>
      </c>
      <c r="J3" s="153" t="s">
        <v>99</v>
      </c>
      <c r="K3" s="154" t="s">
        <v>131</v>
      </c>
      <c r="L3" s="153" t="s">
        <v>99</v>
      </c>
      <c r="M3" s="154" t="s">
        <v>8</v>
      </c>
      <c r="N3" s="153" t="s">
        <v>99</v>
      </c>
      <c r="O3" s="154" t="s">
        <v>8</v>
      </c>
      <c r="P3" s="155" t="s">
        <v>99</v>
      </c>
    </row>
    <row r="4" spans="2:16" x14ac:dyDescent="0.25">
      <c r="B4" s="14" t="s">
        <v>97</v>
      </c>
      <c r="C4" s="156"/>
      <c r="D4" s="153">
        <v>2</v>
      </c>
      <c r="E4" s="153"/>
      <c r="F4" s="153">
        <v>4</v>
      </c>
      <c r="G4" s="153"/>
      <c r="H4" s="153">
        <v>1</v>
      </c>
      <c r="I4" s="153"/>
      <c r="J4" s="153">
        <v>4</v>
      </c>
      <c r="K4" s="153"/>
      <c r="L4" s="153">
        <v>4</v>
      </c>
      <c r="M4" s="153"/>
      <c r="N4" s="153">
        <v>4</v>
      </c>
      <c r="O4" s="153"/>
      <c r="P4" s="155">
        <v>3</v>
      </c>
    </row>
    <row r="5" spans="2:16" x14ac:dyDescent="0.25">
      <c r="B5" s="15" t="s">
        <v>76</v>
      </c>
      <c r="C5" s="156"/>
      <c r="D5" s="153">
        <v>1</v>
      </c>
      <c r="E5" s="153"/>
      <c r="F5" s="153">
        <v>2</v>
      </c>
      <c r="G5" s="153"/>
      <c r="H5" s="153">
        <v>3</v>
      </c>
      <c r="I5" s="153"/>
      <c r="J5" s="153">
        <v>4</v>
      </c>
      <c r="K5" s="153"/>
      <c r="L5" s="153">
        <v>4</v>
      </c>
      <c r="M5" s="153"/>
      <c r="N5" s="153">
        <v>4</v>
      </c>
      <c r="O5" s="153"/>
      <c r="P5" s="155">
        <v>4</v>
      </c>
    </row>
    <row r="6" spans="2:16" x14ac:dyDescent="0.25">
      <c r="B6" s="16" t="s">
        <v>77</v>
      </c>
      <c r="C6" s="156"/>
      <c r="D6" s="153">
        <v>2</v>
      </c>
      <c r="E6" s="153"/>
      <c r="F6" s="153">
        <v>3</v>
      </c>
      <c r="G6" s="153"/>
      <c r="H6" s="153">
        <v>1</v>
      </c>
      <c r="I6" s="153"/>
      <c r="J6" s="153">
        <v>5</v>
      </c>
      <c r="K6" s="153"/>
      <c r="L6" s="153">
        <v>4</v>
      </c>
      <c r="M6" s="153"/>
      <c r="N6" s="153">
        <v>5</v>
      </c>
      <c r="O6" s="153"/>
      <c r="P6" s="155">
        <v>5</v>
      </c>
    </row>
    <row r="7" spans="2:16" x14ac:dyDescent="0.25">
      <c r="B7" s="17" t="s">
        <v>98</v>
      </c>
      <c r="C7" s="156"/>
      <c r="D7" s="153">
        <v>1</v>
      </c>
      <c r="E7" s="153"/>
      <c r="F7" s="153">
        <v>4</v>
      </c>
      <c r="G7" s="153"/>
      <c r="H7" s="153">
        <v>2</v>
      </c>
      <c r="I7" s="153"/>
      <c r="J7" s="153">
        <v>3</v>
      </c>
      <c r="K7" s="153"/>
      <c r="L7" s="153">
        <v>6</v>
      </c>
      <c r="M7" s="153"/>
      <c r="N7" s="153">
        <v>5</v>
      </c>
      <c r="O7" s="153"/>
      <c r="P7" s="155">
        <v>7</v>
      </c>
    </row>
    <row r="8" spans="2:16" x14ac:dyDescent="0.25">
      <c r="B8" s="18" t="s">
        <v>78</v>
      </c>
      <c r="C8" s="156"/>
      <c r="D8" s="153">
        <v>1</v>
      </c>
      <c r="E8" s="153"/>
      <c r="F8" s="153">
        <v>3</v>
      </c>
      <c r="G8" s="153"/>
      <c r="H8" s="153">
        <v>2</v>
      </c>
      <c r="I8" s="153"/>
      <c r="J8" s="153">
        <v>4</v>
      </c>
      <c r="K8" s="153"/>
      <c r="L8" s="153">
        <v>5</v>
      </c>
      <c r="M8" s="153"/>
      <c r="N8" s="153">
        <v>5</v>
      </c>
      <c r="O8" s="153"/>
      <c r="P8" s="155">
        <v>5</v>
      </c>
    </row>
    <row r="9" spans="2:16" x14ac:dyDescent="0.25">
      <c r="B9" s="19" t="s">
        <v>79</v>
      </c>
      <c r="C9" s="156"/>
      <c r="D9" s="153">
        <v>2</v>
      </c>
      <c r="E9" s="153"/>
      <c r="F9" s="153">
        <v>5</v>
      </c>
      <c r="G9" s="153"/>
      <c r="H9" s="153">
        <v>4</v>
      </c>
      <c r="I9" s="153"/>
      <c r="J9" s="153">
        <v>5</v>
      </c>
      <c r="K9" s="153"/>
      <c r="L9" s="153">
        <v>5</v>
      </c>
      <c r="M9" s="153"/>
      <c r="N9" s="153">
        <v>3</v>
      </c>
      <c r="O9" s="153"/>
      <c r="P9" s="155">
        <v>1</v>
      </c>
    </row>
    <row r="10" spans="2:16" x14ac:dyDescent="0.25">
      <c r="B10" s="9" t="s">
        <v>80</v>
      </c>
      <c r="C10" s="156"/>
      <c r="D10" s="153">
        <v>2</v>
      </c>
      <c r="E10" s="153"/>
      <c r="F10" s="153">
        <v>4</v>
      </c>
      <c r="G10" s="153"/>
      <c r="H10" s="153">
        <v>5</v>
      </c>
      <c r="I10" s="153"/>
      <c r="J10" s="153">
        <v>3</v>
      </c>
      <c r="K10" s="153"/>
      <c r="L10" s="153">
        <v>6</v>
      </c>
      <c r="M10" s="153"/>
      <c r="N10" s="153">
        <v>1</v>
      </c>
      <c r="O10" s="153"/>
      <c r="P10" s="155">
        <v>6</v>
      </c>
    </row>
    <row r="11" spans="2:16" x14ac:dyDescent="0.25">
      <c r="B11" s="9"/>
      <c r="C11" s="156">
        <v>1</v>
      </c>
      <c r="D11" s="153"/>
      <c r="E11" s="153">
        <v>3</v>
      </c>
      <c r="F11" s="153"/>
      <c r="G11" s="153">
        <v>2</v>
      </c>
      <c r="H11" s="153"/>
      <c r="I11" s="153">
        <v>5</v>
      </c>
      <c r="J11" s="153"/>
      <c r="K11" s="153">
        <v>7</v>
      </c>
      <c r="L11" s="153"/>
      <c r="M11" s="153">
        <v>4</v>
      </c>
      <c r="N11" s="153"/>
      <c r="O11" s="153">
        <v>6</v>
      </c>
      <c r="P11" s="155"/>
    </row>
    <row r="12" spans="2:16" ht="15.75" thickBot="1" x14ac:dyDescent="0.3">
      <c r="B12" s="13" t="s">
        <v>96</v>
      </c>
      <c r="C12" s="157"/>
      <c r="D12" s="158">
        <f>SUM(D4:D10)</f>
        <v>11</v>
      </c>
      <c r="E12" s="158"/>
      <c r="F12" s="158">
        <f>SUM(F4:F10)</f>
        <v>25</v>
      </c>
      <c r="G12" s="158"/>
      <c r="H12" s="158">
        <f>SUM(H4:H10)</f>
        <v>18</v>
      </c>
      <c r="I12" s="158"/>
      <c r="J12" s="158">
        <f>SUM(J4:J10)</f>
        <v>28</v>
      </c>
      <c r="K12" s="158"/>
      <c r="L12" s="158">
        <f>SUM(L4:L10)</f>
        <v>34</v>
      </c>
      <c r="M12" s="158"/>
      <c r="N12" s="158">
        <f>SUM(N4:N10)</f>
        <v>27</v>
      </c>
      <c r="O12" s="158"/>
      <c r="P12" s="159">
        <f>SUM(P4:P10)</f>
        <v>31</v>
      </c>
    </row>
  </sheetData>
  <mergeCells count="6">
    <mergeCell ref="O2:P2"/>
    <mergeCell ref="C2:D2"/>
    <mergeCell ref="E2:F2"/>
    <mergeCell ref="I2:J2"/>
    <mergeCell ref="K2:L2"/>
    <mergeCell ref="M2:N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B263-FF26-4D4F-8F9E-79DA45EADE8E}">
  <dimension ref="C2:E9"/>
  <sheetViews>
    <sheetView workbookViewId="0">
      <selection activeCell="K13" sqref="K13"/>
    </sheetView>
  </sheetViews>
  <sheetFormatPr defaultRowHeight="15" x14ac:dyDescent="0.25"/>
  <cols>
    <col min="3" max="3" width="17.42578125" customWidth="1"/>
    <col min="5" max="5" width="17.85546875" customWidth="1"/>
  </cols>
  <sheetData>
    <row r="2" spans="3:5" ht="15.75" thickBot="1" x14ac:dyDescent="0.3"/>
    <row r="3" spans="3:5" x14ac:dyDescent="0.25">
      <c r="C3" s="2" t="s">
        <v>88</v>
      </c>
      <c r="D3" s="109" t="s">
        <v>81</v>
      </c>
      <c r="E3" s="191" t="s">
        <v>22</v>
      </c>
    </row>
    <row r="4" spans="3:5" x14ac:dyDescent="0.25">
      <c r="C4" s="3" t="s">
        <v>86</v>
      </c>
      <c r="D4" s="7" t="s">
        <v>82</v>
      </c>
      <c r="E4" s="1" t="s">
        <v>59</v>
      </c>
    </row>
    <row r="5" spans="3:5" x14ac:dyDescent="0.25">
      <c r="C5" s="4" t="s">
        <v>87</v>
      </c>
      <c r="D5" s="7" t="s">
        <v>33</v>
      </c>
      <c r="E5" s="1" t="s">
        <v>56</v>
      </c>
    </row>
    <row r="6" spans="3:5" x14ac:dyDescent="0.25">
      <c r="C6" s="5" t="s">
        <v>78</v>
      </c>
      <c r="D6" s="7" t="s">
        <v>83</v>
      </c>
      <c r="E6" s="1" t="s">
        <v>104</v>
      </c>
    </row>
    <row r="7" spans="3:5" ht="15.75" thickBot="1" x14ac:dyDescent="0.3">
      <c r="C7" s="6" t="s">
        <v>79</v>
      </c>
      <c r="D7" s="7" t="s">
        <v>84</v>
      </c>
      <c r="E7" s="157" t="s">
        <v>112</v>
      </c>
    </row>
    <row r="8" spans="3:5" x14ac:dyDescent="0.25">
      <c r="D8" s="7" t="s">
        <v>80</v>
      </c>
      <c r="E8" s="163" t="s">
        <v>66</v>
      </c>
    </row>
    <row r="9" spans="3:5" ht="15.75" thickBot="1" x14ac:dyDescent="0.3">
      <c r="D9" s="10" t="s">
        <v>85</v>
      </c>
      <c r="E9" s="15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piektdiena</vt:lpstr>
      <vt:lpstr>1.plūsma</vt:lpstr>
      <vt:lpstr>2.plūsma (meitenes)</vt:lpstr>
      <vt:lpstr>3.plūsma</vt:lpstr>
      <vt:lpstr>4.plūsma</vt:lpstr>
      <vt:lpstr>Komanda</vt:lpstr>
      <vt:lpstr>Individuālais sinkl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 Kozlovskis</dc:creator>
  <cp:lastModifiedBy>Deniss Žulins</cp:lastModifiedBy>
  <dcterms:created xsi:type="dcterms:W3CDTF">2015-06-05T18:19:34Z</dcterms:created>
  <dcterms:modified xsi:type="dcterms:W3CDTF">2024-08-20T09:51:25Z</dcterms:modified>
</cp:coreProperties>
</file>