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140" tabRatio="500"/>
  </bookViews>
  <sheets>
    <sheet name="ETL_võistluse_blankett" sheetId="1" r:id="rId1"/>
    <sheet name="Mehed" sheetId="9" r:id="rId2"/>
    <sheet name="Naised" sheetId="10" r:id="rId3"/>
    <sheet name="II" sheetId="2" r:id="rId4"/>
    <sheet name="III" sheetId="3" r:id="rId5"/>
    <sheet name="I" sheetId="4" r:id="rId6"/>
    <sheet name="Meltzer" sheetId="5" r:id="rId7"/>
    <sheet name="Kaalud" sheetId="6" r:id="rId8"/>
    <sheet name="IV" sheetId="7" r:id="rId9"/>
  </sheets>
  <definedNames>
    <definedName name="__xlfn__FV">#N/A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  <c r="S10"/>
  <c r="T10"/>
  <c r="F12"/>
  <c r="S12"/>
  <c r="T12"/>
  <c r="AA12"/>
  <c r="F13"/>
  <c r="S13"/>
  <c r="T13"/>
  <c r="F15"/>
  <c r="S15"/>
  <c r="T15"/>
  <c r="F16"/>
  <c r="S16"/>
  <c r="T16"/>
  <c r="F18"/>
  <c r="S18"/>
  <c r="T18"/>
  <c r="F19"/>
  <c r="S19"/>
  <c r="T19"/>
  <c r="F21"/>
  <c r="S21"/>
  <c r="T21"/>
  <c r="F22"/>
  <c r="S22"/>
  <c r="T22"/>
  <c r="AA22"/>
  <c r="F23"/>
  <c r="S23"/>
  <c r="T23"/>
  <c r="F25"/>
  <c r="S25"/>
  <c r="T25"/>
  <c r="F26"/>
  <c r="S26"/>
  <c r="T26"/>
  <c r="F27"/>
  <c r="S27"/>
  <c r="T27"/>
  <c r="F29"/>
  <c r="S29"/>
  <c r="T29"/>
  <c r="F42"/>
  <c r="S42"/>
  <c r="T42"/>
  <c r="F44"/>
  <c r="S44"/>
  <c r="T44"/>
  <c r="F45"/>
  <c r="S45"/>
  <c r="T45"/>
  <c r="F47"/>
  <c r="S47"/>
  <c r="T47"/>
  <c r="F48"/>
  <c r="S48"/>
  <c r="T48"/>
  <c r="F50"/>
  <c r="S50"/>
  <c r="T50"/>
  <c r="F51"/>
  <c r="S51"/>
  <c r="T51"/>
  <c r="F53"/>
  <c r="S53"/>
  <c r="T53"/>
  <c r="F55"/>
  <c r="S55"/>
  <c r="T55"/>
  <c r="F56"/>
  <c r="S56"/>
  <c r="T56"/>
  <c r="F57"/>
  <c r="S57"/>
  <c r="T57"/>
  <c r="F58"/>
  <c r="S58"/>
  <c r="T58"/>
  <c r="F59"/>
  <c r="S59"/>
  <c r="T59"/>
  <c r="F61"/>
  <c r="S61"/>
  <c r="T61"/>
  <c r="F63"/>
  <c r="S63"/>
  <c r="T63"/>
  <c r="F74"/>
  <c r="S74"/>
  <c r="T74"/>
  <c r="F75"/>
  <c r="S75"/>
  <c r="T75"/>
  <c r="F76"/>
  <c r="S76"/>
  <c r="T76"/>
  <c r="F77"/>
  <c r="S77"/>
  <c r="T77"/>
  <c r="F78"/>
  <c r="S78"/>
  <c r="T78"/>
  <c r="F79"/>
  <c r="S79"/>
  <c r="T79"/>
  <c r="F80"/>
  <c r="S80"/>
  <c r="T80"/>
  <c r="F81"/>
  <c r="S81"/>
  <c r="T81"/>
  <c r="F82"/>
  <c r="S82"/>
  <c r="T82"/>
  <c r="F84"/>
  <c r="S84"/>
  <c r="T84"/>
  <c r="F85"/>
  <c r="S85"/>
  <c r="T85"/>
  <c r="F86"/>
  <c r="S86"/>
  <c r="T86"/>
  <c r="F87"/>
  <c r="S87"/>
  <c r="T87"/>
  <c r="F88"/>
  <c r="S88"/>
  <c r="T88"/>
  <c r="F89"/>
  <c r="S89"/>
  <c r="T89"/>
  <c r="F90"/>
  <c r="S90"/>
  <c r="T90"/>
  <c r="F100"/>
  <c r="S100"/>
  <c r="T100"/>
  <c r="F101"/>
  <c r="S101"/>
  <c r="T101"/>
  <c r="F102"/>
  <c r="S102"/>
  <c r="T102"/>
  <c r="F104"/>
  <c r="S104"/>
  <c r="T104"/>
  <c r="F105"/>
  <c r="S105"/>
  <c r="T105"/>
  <c r="F107"/>
  <c r="S107"/>
  <c r="T107"/>
  <c r="F108"/>
  <c r="S108"/>
  <c r="T108"/>
  <c r="F109"/>
  <c r="S109"/>
  <c r="T109"/>
  <c r="F110"/>
  <c r="S110"/>
  <c r="T110"/>
  <c r="F111"/>
  <c r="S111"/>
  <c r="T111"/>
  <c r="F112"/>
  <c r="S112"/>
  <c r="T112"/>
  <c r="F113"/>
  <c r="S113"/>
  <c r="T113"/>
  <c r="F114"/>
  <c r="S114"/>
  <c r="T114"/>
  <c r="B1" i="5"/>
  <c r="B2"/>
  <c r="AA25" i="1" s="1"/>
  <c r="B3" i="5"/>
  <c r="B4"/>
  <c r="B5"/>
  <c r="AA63" i="1" s="1"/>
  <c r="B6" i="5"/>
  <c r="B7"/>
  <c r="B8"/>
  <c r="B9"/>
  <c r="AA105" i="1" s="1"/>
  <c r="B10" i="5"/>
  <c r="AA29" i="1" s="1"/>
  <c r="B11" i="5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U22" i="1" l="1"/>
  <c r="W22" s="1"/>
  <c r="U18"/>
  <c r="W18" s="1"/>
  <c r="U26"/>
  <c r="Y26" s="1"/>
  <c r="Z26" s="1"/>
  <c r="U85"/>
  <c r="W85" s="1"/>
  <c r="U101"/>
  <c r="W101" s="1"/>
  <c r="U111"/>
  <c r="W111" s="1"/>
  <c r="U25"/>
  <c r="Y25" s="1"/>
  <c r="Z25" s="1"/>
  <c r="U15"/>
  <c r="W15" s="1"/>
  <c r="U57"/>
  <c r="W57" s="1"/>
  <c r="U29"/>
  <c r="W29" s="1"/>
  <c r="U47"/>
  <c r="W47" s="1"/>
  <c r="U104"/>
  <c r="Y104" s="1"/>
  <c r="Z104" s="1"/>
  <c r="U100"/>
  <c r="W100" s="1"/>
  <c r="U110"/>
  <c r="W110" s="1"/>
  <c r="U51"/>
  <c r="W51" s="1"/>
  <c r="U88"/>
  <c r="W88" s="1"/>
  <c r="U76"/>
  <c r="W76" s="1"/>
  <c r="U59"/>
  <c r="Y59" s="1"/>
  <c r="Z59" s="1"/>
  <c r="U48"/>
  <c r="Y48" s="1"/>
  <c r="Z48" s="1"/>
  <c r="U50"/>
  <c r="W50" s="1"/>
  <c r="U86"/>
  <c r="Y86" s="1"/>
  <c r="Z86" s="1"/>
  <c r="U114"/>
  <c r="W114" s="1"/>
  <c r="U55"/>
  <c r="W55" s="1"/>
  <c r="U79"/>
  <c r="W79" s="1"/>
  <c r="U63"/>
  <c r="Y63" s="1"/>
  <c r="Z63" s="1"/>
  <c r="U87"/>
  <c r="W87" s="1"/>
  <c r="U84"/>
  <c r="Y84" s="1"/>
  <c r="Z84" s="1"/>
  <c r="U108"/>
  <c r="W108" s="1"/>
  <c r="U90"/>
  <c r="Y90" s="1"/>
  <c r="Z90" s="1"/>
  <c r="U75"/>
  <c r="W75" s="1"/>
  <c r="U105"/>
  <c r="W105" s="1"/>
  <c r="U81"/>
  <c r="Y81" s="1"/>
  <c r="Z81" s="1"/>
  <c r="U112"/>
  <c r="Y112" s="1"/>
  <c r="Z112" s="1"/>
  <c r="U109"/>
  <c r="W109" s="1"/>
  <c r="U23"/>
  <c r="Y23" s="1"/>
  <c r="Z23" s="1"/>
  <c r="U78"/>
  <c r="Y78" s="1"/>
  <c r="Z78" s="1"/>
  <c r="U61"/>
  <c r="W61" s="1"/>
  <c r="U80"/>
  <c r="W80" s="1"/>
  <c r="U53"/>
  <c r="W53" s="1"/>
  <c r="U44"/>
  <c r="W44" s="1"/>
  <c r="U74"/>
  <c r="Y74" s="1"/>
  <c r="Z74" s="1"/>
  <c r="U42"/>
  <c r="W42" s="1"/>
  <c r="U107"/>
  <c r="W107" s="1"/>
  <c r="U102"/>
  <c r="W102" s="1"/>
  <c r="U10"/>
  <c r="W10" s="1"/>
  <c r="U13"/>
  <c r="W13" s="1"/>
  <c r="U82"/>
  <c r="Y82" s="1"/>
  <c r="Z82" s="1"/>
  <c r="U56"/>
  <c r="W56" s="1"/>
  <c r="U16"/>
  <c r="W16" s="1"/>
  <c r="U58"/>
  <c r="Y58" s="1"/>
  <c r="Z58" s="1"/>
  <c r="U21"/>
  <c r="W21" s="1"/>
  <c r="U89"/>
  <c r="W89" s="1"/>
  <c r="U77"/>
  <c r="W77" s="1"/>
  <c r="U113"/>
  <c r="W113" s="1"/>
  <c r="U12"/>
  <c r="Y12" s="1"/>
  <c r="Z12" s="1"/>
  <c r="U45"/>
  <c r="W45" s="1"/>
  <c r="U27"/>
  <c r="W27" s="1"/>
  <c r="U19"/>
  <c r="Y19" s="1"/>
  <c r="Z19" s="1"/>
  <c r="Y18"/>
  <c r="Z18" s="1"/>
  <c r="Y22"/>
  <c r="Z22" s="1"/>
  <c r="AA19"/>
  <c r="AA16"/>
  <c r="AA26"/>
  <c r="AA23"/>
  <c r="AA80"/>
  <c r="AA107"/>
  <c r="W26" l="1"/>
  <c r="Y111"/>
  <c r="Z111" s="1"/>
  <c r="W48"/>
  <c r="Y29"/>
  <c r="Z29" s="1"/>
  <c r="W25"/>
  <c r="Y57"/>
  <c r="Z57" s="1"/>
  <c r="Y76"/>
  <c r="Z76" s="1"/>
  <c r="W104"/>
  <c r="W59"/>
  <c r="W86"/>
  <c r="W90"/>
  <c r="Y79"/>
  <c r="Z79" s="1"/>
  <c r="W81"/>
  <c r="W74"/>
  <c r="W78"/>
  <c r="Y89"/>
  <c r="Z89" s="1"/>
  <c r="Y75"/>
  <c r="Z75" s="1"/>
  <c r="Y105"/>
  <c r="Z105" s="1"/>
  <c r="Y114"/>
  <c r="Z114" s="1"/>
  <c r="W84"/>
  <c r="W12"/>
  <c r="W63"/>
  <c r="W23"/>
  <c r="Y56"/>
  <c r="Z56" s="1"/>
  <c r="Y109"/>
  <c r="Z109" s="1"/>
  <c r="Y102"/>
  <c r="Z102" s="1"/>
  <c r="Y107"/>
  <c r="Z107" s="1"/>
  <c r="W19"/>
  <c r="Y77"/>
  <c r="Z77" s="1"/>
  <c r="W112"/>
  <c r="Y16"/>
  <c r="Z16" s="1"/>
  <c r="W82"/>
  <c r="W58"/>
  <c r="Y80"/>
  <c r="Z80" s="1"/>
</calcChain>
</file>

<file path=xl/sharedStrings.xml><?xml version="1.0" encoding="utf-8"?>
<sst xmlns="http://schemas.openxmlformats.org/spreadsheetml/2006/main" count="1260" uniqueCount="234">
  <si>
    <t xml:space="preserve">Veteranide lahtised Eesti meistrivõistlused 2025 ja 16. Mati Kulmu mälestusvõistlus                 </t>
  </si>
  <si>
    <t>Aravete spordihoone</t>
  </si>
  <si>
    <t>I Grupp</t>
  </si>
  <si>
    <t>Kaalumine: 8.30-9.30</t>
  </si>
  <si>
    <t>Võistluse algus 10.30</t>
  </si>
  <si>
    <t>Võistleja</t>
  </si>
  <si>
    <t>Võistluse käik</t>
  </si>
  <si>
    <t>Saavutatud tulemused</t>
  </si>
  <si>
    <t>Sincl</t>
  </si>
  <si>
    <t>Lot</t>
  </si>
  <si>
    <t>Nimi</t>
  </si>
  <si>
    <t>Sünniaeg</t>
  </si>
  <si>
    <t>Klubi</t>
  </si>
  <si>
    <t>Kehakaal</t>
  </si>
  <si>
    <t>Koef.</t>
  </si>
  <si>
    <t xml:space="preserve">         Rebimine</t>
  </si>
  <si>
    <t xml:space="preserve">      Tõukamine</t>
  </si>
  <si>
    <t>Rebimine</t>
  </si>
  <si>
    <t>Tõukamine</t>
  </si>
  <si>
    <t>Summa</t>
  </si>
  <si>
    <t>Koht</t>
  </si>
  <si>
    <t>Punktid</t>
  </si>
  <si>
    <t>Vanuse koef.</t>
  </si>
  <si>
    <t>Q-Points</t>
  </si>
  <si>
    <t>Q-Masters</t>
  </si>
  <si>
    <t>Carolin Jalast</t>
  </si>
  <si>
    <t>Vargamäe</t>
  </si>
  <si>
    <t>o</t>
  </si>
  <si>
    <t>x</t>
  </si>
  <si>
    <t>I</t>
  </si>
  <si>
    <t>Klaarika Liivat</t>
  </si>
  <si>
    <t>SK Jõusport</t>
  </si>
  <si>
    <t>II</t>
  </si>
  <si>
    <t>Ann Helen Eelmets</t>
  </si>
  <si>
    <t>SK Sparta</t>
  </si>
  <si>
    <t>Una Bassil</t>
  </si>
  <si>
    <t>Merit Mandel</t>
  </si>
  <si>
    <t>Individuaal</t>
  </si>
  <si>
    <t>Jevgenia Aršavskaja</t>
  </si>
  <si>
    <t>SK Albatros</t>
  </si>
  <si>
    <t>W40</t>
  </si>
  <si>
    <t>III</t>
  </si>
  <si>
    <t>Krista Staskevits</t>
  </si>
  <si>
    <t>Nele Marie Palmeos</t>
  </si>
  <si>
    <t>SK Vargamäe</t>
  </si>
  <si>
    <t>Helen Karu</t>
  </si>
  <si>
    <t>CrossFit Peetri</t>
  </si>
  <si>
    <t>Maigi Kaljuste</t>
  </si>
  <si>
    <t>Anna Günter</t>
  </si>
  <si>
    <t>SK +35</t>
  </si>
  <si>
    <t>Triin Hütt</t>
  </si>
  <si>
    <t>CrossFit Tartu</t>
  </si>
  <si>
    <t>Alice Trei</t>
  </si>
  <si>
    <t>Merle Lillik</t>
  </si>
  <si>
    <t>Kaaluja:</t>
  </si>
  <si>
    <t>Kaisa &amp; Emma</t>
  </si>
  <si>
    <t>Kohtunikud:</t>
  </si>
  <si>
    <t>Kaisa Kivirand</t>
  </si>
  <si>
    <t>Sekretär:</t>
  </si>
  <si>
    <t>Maria Merilo</t>
  </si>
  <si>
    <t>Kettavahetaja</t>
  </si>
  <si>
    <t>Roomet Väli</t>
  </si>
  <si>
    <t>Emma Kivirand</t>
  </si>
  <si>
    <t>Aeg:</t>
  </si>
  <si>
    <t>Vivian Urbanus</t>
  </si>
  <si>
    <t>Tom Aunapuu</t>
  </si>
  <si>
    <t>Lauri Naarits</t>
  </si>
  <si>
    <t>II Grupp</t>
  </si>
  <si>
    <t>Kaalumine 10.00-11.00</t>
  </si>
  <si>
    <t>Võistluse algus 12.00</t>
  </si>
  <si>
    <t>Daniel Purk</t>
  </si>
  <si>
    <t>Nikita Silin</t>
  </si>
  <si>
    <t>SK Jõud Junior</t>
  </si>
  <si>
    <t>Mark Fljaum</t>
  </si>
  <si>
    <t>Maksim Javorski</t>
  </si>
  <si>
    <t>Aivar Kõva</t>
  </si>
  <si>
    <t>M60</t>
  </si>
  <si>
    <t>Erik Daniel Ionov</t>
  </si>
  <si>
    <t>Ugis Vizulis</t>
  </si>
  <si>
    <t>LAT</t>
  </si>
  <si>
    <t>Tanel Hirve</t>
  </si>
  <si>
    <t>Domantas Karaliunas</t>
  </si>
  <si>
    <t>LTU</t>
  </si>
  <si>
    <t>Gytis Janciauskas</t>
  </si>
  <si>
    <t>M35</t>
  </si>
  <si>
    <t>Sergejus Filatovas</t>
  </si>
  <si>
    <t>M55</t>
  </si>
  <si>
    <t>Aleksei Kolotkov</t>
  </si>
  <si>
    <t>Albatros</t>
  </si>
  <si>
    <t>M40</t>
  </si>
  <si>
    <t>Ivar Parmas</t>
  </si>
  <si>
    <t>Nikita Karsukov</t>
  </si>
  <si>
    <t>SK Kalev</t>
  </si>
  <si>
    <t>Vitali Dronkin</t>
  </si>
  <si>
    <t>Žürii:</t>
  </si>
  <si>
    <t>Mati Karbus</t>
  </si>
  <si>
    <t>Teet Karbus</t>
  </si>
  <si>
    <t>III Grupp</t>
  </si>
  <si>
    <t>Kaalumine 12.00-13.00</t>
  </si>
  <si>
    <t>Võistluse algus 14.00</t>
  </si>
  <si>
    <t xml:space="preserve">Alvydas Gvergzdys </t>
  </si>
  <si>
    <t>M65</t>
  </si>
  <si>
    <t xml:space="preserve">Kestutis Ciplys </t>
  </si>
  <si>
    <t xml:space="preserve">Erkki Kuusk </t>
  </si>
  <si>
    <t>Lauri Kuusk</t>
  </si>
  <si>
    <t xml:space="preserve">Vytautas Marcinkevicius </t>
  </si>
  <si>
    <t xml:space="preserve">Albinas Smirnovas </t>
  </si>
  <si>
    <t>Madis Matvejev</t>
  </si>
  <si>
    <t>Crossfit Kuubik</t>
  </si>
  <si>
    <t>Janis Vizulis</t>
  </si>
  <si>
    <t>M45</t>
  </si>
  <si>
    <t>Rain Annuste</t>
  </si>
  <si>
    <t>Pärnu KSV</t>
  </si>
  <si>
    <t>Saulius Podelskis</t>
  </si>
  <si>
    <t>Oskars Zdanavicius</t>
  </si>
  <si>
    <t>Vladas Kairys</t>
  </si>
  <si>
    <t>M75</t>
  </si>
  <si>
    <t>Minvydas Mikšis</t>
  </si>
  <si>
    <t>Cristopher Voolaid</t>
  </si>
  <si>
    <t>Andres Viksi</t>
  </si>
  <si>
    <t>SK Olustvere</t>
  </si>
  <si>
    <t>Leho Pent</t>
  </si>
  <si>
    <t>IV Grupp</t>
  </si>
  <si>
    <t>Kaalumine 13.00-14.00</t>
  </si>
  <si>
    <t>Võistluse algus 15.30</t>
  </si>
  <si>
    <t>Jaanus Hiiemäe</t>
  </si>
  <si>
    <t>M50</t>
  </si>
  <si>
    <t>Igor Popov</t>
  </si>
  <si>
    <t>Aivar Zarubin</t>
  </si>
  <si>
    <t>109+</t>
  </si>
  <si>
    <t>Igor Burakov</t>
  </si>
  <si>
    <t>Valdemar Verner Okspuu</t>
  </si>
  <si>
    <t>Matjus Mäger</t>
  </si>
  <si>
    <t>Johannes Muru</t>
  </si>
  <si>
    <t>Kestutis Kalunda</t>
  </si>
  <si>
    <t>Reedik Pääsuke</t>
  </si>
  <si>
    <t>Tristan Abel</t>
  </si>
  <si>
    <t>Erik Kuningas</t>
  </si>
  <si>
    <t>Kettavahetajad:</t>
  </si>
  <si>
    <t>Mehed: Sinclair</t>
  </si>
  <si>
    <t>Naised: Sinclair</t>
  </si>
  <si>
    <t>ETL kalendrivõistluse nimi</t>
  </si>
  <si>
    <t>16. Mati Kulm ja Lahtised EMV masters klassis</t>
  </si>
  <si>
    <t>Kaalumisprotokoll</t>
  </si>
  <si>
    <t>nr.2</t>
  </si>
  <si>
    <t>Aravete</t>
  </si>
  <si>
    <t>Kuupäev</t>
  </si>
  <si>
    <t>II grupp</t>
  </si>
  <si>
    <t>Kehakaalukategooriad -45 kg kuni -81 kg</t>
  </si>
  <si>
    <t>Jrk nr</t>
  </si>
  <si>
    <t>Sisenemise kogusumma</t>
  </si>
  <si>
    <t>Loterii</t>
  </si>
  <si>
    <t>Rebimise algraskus</t>
  </si>
  <si>
    <t>Tõukamise algraskus</t>
  </si>
  <si>
    <t>2010.</t>
  </si>
  <si>
    <t>2008.</t>
  </si>
  <si>
    <t>1962.</t>
  </si>
  <si>
    <t>Nikita Merkurjev</t>
  </si>
  <si>
    <t>2006.</t>
  </si>
  <si>
    <t>1969.</t>
  </si>
  <si>
    <t>Tomas Rimša</t>
  </si>
  <si>
    <t>1978.</t>
  </si>
  <si>
    <t>1985.</t>
  </si>
  <si>
    <t>1987.</t>
  </si>
  <si>
    <t>2007.</t>
  </si>
  <si>
    <t>1972.</t>
  </si>
  <si>
    <t>Kaalumist viis läbi:</t>
  </si>
  <si>
    <t>nr.3</t>
  </si>
  <si>
    <t>III grupp</t>
  </si>
  <si>
    <t>Kehakaalukategooriad -89 kg kuni -96 kg</t>
  </si>
  <si>
    <t>Alvydas Gvergzdys</t>
  </si>
  <si>
    <t>1957.</t>
  </si>
  <si>
    <t>Albinas Smirnovas</t>
  </si>
  <si>
    <t>1965.</t>
  </si>
  <si>
    <t>Vytautas Marcinkevicius</t>
  </si>
  <si>
    <t>1963.</t>
  </si>
  <si>
    <t>1977.</t>
  </si>
  <si>
    <t>Kestutis Ciplys</t>
  </si>
  <si>
    <t>1984.</t>
  </si>
  <si>
    <t>Erkki Kuusk</t>
  </si>
  <si>
    <t>1982.</t>
  </si>
  <si>
    <t>Roman Lucit</t>
  </si>
  <si>
    <t>1986.</t>
  </si>
  <si>
    <t>Karolis Vicnas</t>
  </si>
  <si>
    <t>2011.</t>
  </si>
  <si>
    <t>1988.</t>
  </si>
  <si>
    <t>1949.</t>
  </si>
  <si>
    <t>1990.</t>
  </si>
  <si>
    <t>1989.</t>
  </si>
  <si>
    <t>Christopher Voolaid</t>
  </si>
  <si>
    <t>1996.</t>
  </si>
  <si>
    <t>Matas Kubiliünas</t>
  </si>
  <si>
    <t>1998.</t>
  </si>
  <si>
    <t>nr.1</t>
  </si>
  <si>
    <t>I grupp</t>
  </si>
  <si>
    <t>Kehakaalukategooriad -45 kg kuni -87 kg</t>
  </si>
  <si>
    <t>2012.</t>
  </si>
  <si>
    <r>
      <rPr>
        <sz val="11"/>
        <color indexed="8"/>
        <rFont val="Calibri"/>
        <family val="2"/>
      </rPr>
      <t xml:space="preserve">Claudia Casagrande </t>
    </r>
    <r>
      <rPr>
        <b/>
        <sz val="11"/>
        <color indexed="8"/>
        <rFont val="Calibri"/>
        <family val="2"/>
      </rPr>
      <t>FIN</t>
    </r>
  </si>
  <si>
    <t>1994.</t>
  </si>
  <si>
    <t>W35</t>
  </si>
  <si>
    <t xml:space="preserve">Merit Mandel </t>
  </si>
  <si>
    <t>W45</t>
  </si>
  <si>
    <t>Daria Ivanova</t>
  </si>
  <si>
    <t>2002.</t>
  </si>
  <si>
    <t>SK Edu</t>
  </si>
  <si>
    <t>1979.</t>
  </si>
  <si>
    <t>SK+35</t>
  </si>
  <si>
    <t>W50</t>
  </si>
  <si>
    <t>1973.</t>
  </si>
  <si>
    <t>Crossfit Tartu</t>
  </si>
  <si>
    <t>1971.</t>
  </si>
  <si>
    <t>W55</t>
  </si>
  <si>
    <t>W60</t>
  </si>
  <si>
    <t>W65</t>
  </si>
  <si>
    <t>M70</t>
  </si>
  <si>
    <t>W70</t>
  </si>
  <si>
    <t>W75</t>
  </si>
  <si>
    <t>M80</t>
  </si>
  <si>
    <t>W80</t>
  </si>
  <si>
    <t>M85</t>
  </si>
  <si>
    <t>W85</t>
  </si>
  <si>
    <t>M90</t>
  </si>
  <si>
    <t>W90</t>
  </si>
  <si>
    <t>Naised</t>
  </si>
  <si>
    <t>+</t>
  </si>
  <si>
    <t>nr.4</t>
  </si>
  <si>
    <t>IV grupp</t>
  </si>
  <si>
    <t>Kehakaalukategooriad -102 kg kuni +109 kg</t>
  </si>
  <si>
    <t>1974.</t>
  </si>
  <si>
    <t xml:space="preserve">Johannes Muru </t>
  </si>
  <si>
    <t>1995.</t>
  </si>
  <si>
    <t>1999.</t>
  </si>
  <si>
    <t>Naisveteranid: Q-Masters</t>
  </si>
  <si>
    <t>Meesveteranid: Q-Masters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</si>
</sst>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0.000"/>
    <numFmt numFmtId="166" formatCode="d/\ mmmmm\ yyyy"/>
  </numFmts>
  <fonts count="20">
    <font>
      <sz val="10"/>
      <name val="Arial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62"/>
      <name val="Arial"/>
    </font>
    <font>
      <b/>
      <sz val="10"/>
      <color indexed="5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</font>
    <font>
      <sz val="11"/>
      <color indexed="17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u/>
      <sz val="10"/>
      <color indexed="12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34"/>
        <bgColor indexed="13"/>
      </patternFill>
    </fill>
    <fill>
      <patternFill patternType="solid">
        <fgColor indexed="47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</borders>
  <cellStyleXfs count="8">
    <xf numFmtId="0" fontId="0" fillId="0" borderId="1">
      <alignment horizontal="center"/>
    </xf>
    <xf numFmtId="0" fontId="1" fillId="0" borderId="1" applyNumberFormat="0" applyFill="0" applyProtection="0">
      <alignment horizontal="center"/>
    </xf>
    <xf numFmtId="0" fontId="2" fillId="0" borderId="0"/>
    <xf numFmtId="0" fontId="3" fillId="0" borderId="0"/>
    <xf numFmtId="0" fontId="3" fillId="0" borderId="0"/>
    <xf numFmtId="0" fontId="4" fillId="2" borderId="1" applyNumberFormat="0" applyProtection="0">
      <alignment horizontal="center"/>
    </xf>
    <xf numFmtId="0" fontId="5" fillId="3" borderId="1" applyNumberFormat="0" applyProtection="0">
      <alignment horizontal="center"/>
    </xf>
    <xf numFmtId="0" fontId="12" fillId="2" borderId="1" applyNumberFormat="0" applyProtection="0">
      <alignment horizontal="center"/>
    </xf>
  </cellStyleXfs>
  <cellXfs count="139">
    <xf numFmtId="0" fontId="0" fillId="0" borderId="1" xfId="0">
      <alignment horizontal="center"/>
    </xf>
    <xf numFmtId="0" fontId="0" fillId="0" borderId="0" xfId="0" applyBorder="1">
      <alignment horizontal="center"/>
    </xf>
    <xf numFmtId="0" fontId="0" fillId="0" borderId="0" xfId="0" applyBorder="1" applyAlignment="1">
      <alignment horizontal="center" wrapText="1"/>
    </xf>
    <xf numFmtId="2" fontId="0" fillId="0" borderId="0" xfId="0" applyNumberFormat="1" applyBorder="1">
      <alignment horizontal="center"/>
    </xf>
    <xf numFmtId="0" fontId="6" fillId="0" borderId="0" xfId="0" applyFont="1" applyBorder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Protection="1">
      <alignment horizontal="center"/>
      <protection locked="0"/>
    </xf>
    <xf numFmtId="0" fontId="6" fillId="0" borderId="3" xfId="0" applyFont="1" applyBorder="1">
      <alignment horizont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Border="1">
      <alignment horizontal="center"/>
    </xf>
    <xf numFmtId="2" fontId="3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horizontal="center"/>
    </xf>
    <xf numFmtId="165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right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Border="1" applyAlignment="1"/>
    <xf numFmtId="0" fontId="6" fillId="0" borderId="4" xfId="0" applyFont="1" applyBorder="1">
      <alignment horizontal="center"/>
    </xf>
    <xf numFmtId="0" fontId="0" fillId="5" borderId="4" xfId="0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3" fillId="0" borderId="5" xfId="0" applyNumberFormat="1" applyFont="1" applyBorder="1">
      <alignment horizontal="center"/>
    </xf>
    <xf numFmtId="0" fontId="3" fillId="0" borderId="4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165" fontId="3" fillId="0" borderId="7" xfId="0" applyNumberFormat="1" applyFont="1" applyBorder="1">
      <alignment horizontal="center"/>
    </xf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5" fontId="3" fillId="0" borderId="4" xfId="0" applyNumberFormat="1" applyFont="1" applyBorder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Border="1" applyAlignment="1"/>
    <xf numFmtId="0" fontId="3" fillId="5" borderId="4" xfId="0" applyFont="1" applyFill="1" applyBorder="1">
      <alignment horizontal="center"/>
    </xf>
    <xf numFmtId="0" fontId="0" fillId="0" borderId="0" xfId="0" applyBorder="1" applyAlignment="1">
      <alignment wrapText="1"/>
    </xf>
    <xf numFmtId="2" fontId="3" fillId="0" borderId="0" xfId="0" applyNumberFormat="1" applyFont="1" applyBorder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4" fillId="2" borderId="1" xfId="5" applyNumberFormat="1" applyProtection="1">
      <alignment horizontal="center"/>
    </xf>
    <xf numFmtId="2" fontId="3" fillId="0" borderId="3" xfId="0" applyNumberFormat="1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13" fillId="0" borderId="0" xfId="2" applyFont="1"/>
    <xf numFmtId="0" fontId="14" fillId="0" borderId="0" xfId="2" applyFont="1"/>
    <xf numFmtId="0" fontId="15" fillId="0" borderId="0" xfId="2" applyFont="1"/>
    <xf numFmtId="166" fontId="13" fillId="0" borderId="0" xfId="2" applyNumberFormat="1" applyFont="1" applyAlignment="1">
      <alignment horizontal="left"/>
    </xf>
    <xf numFmtId="14" fontId="13" fillId="0" borderId="0" xfId="2" applyNumberFormat="1" applyFont="1"/>
    <xf numFmtId="0" fontId="16" fillId="0" borderId="0" xfId="1" applyNumberFormat="1" applyFont="1" applyFill="1" applyBorder="1" applyAlignment="1" applyProtection="1"/>
    <xf numFmtId="0" fontId="17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6" fillId="0" borderId="2" xfId="4" applyFont="1" applyBorder="1"/>
    <xf numFmtId="0" fontId="3" fillId="6" borderId="4" xfId="4" applyFill="1" applyBorder="1" applyAlignment="1">
      <alignment horizontal="center"/>
    </xf>
    <xf numFmtId="14" fontId="3" fillId="6" borderId="4" xfId="4" applyNumberFormat="1" applyFill="1" applyBorder="1" applyAlignment="1">
      <alignment horizontal="center"/>
    </xf>
    <xf numFmtId="1" fontId="3" fillId="6" borderId="4" xfId="4" applyNumberFormat="1" applyFill="1" applyBorder="1" applyAlignment="1" applyProtection="1">
      <alignment horizontal="center"/>
      <protection locked="0"/>
    </xf>
    <xf numFmtId="1" fontId="3" fillId="6" borderId="4" xfId="4" applyNumberFormat="1" applyFill="1" applyBorder="1" applyAlignment="1">
      <alignment horizontal="center"/>
    </xf>
    <xf numFmtId="0" fontId="3" fillId="0" borderId="4" xfId="4" applyBorder="1" applyAlignment="1">
      <alignment horizontal="center"/>
    </xf>
    <xf numFmtId="0" fontId="2" fillId="0" borderId="0" xfId="2"/>
    <xf numFmtId="14" fontId="3" fillId="0" borderId="4" xfId="4" applyNumberFormat="1" applyBorder="1" applyAlignment="1">
      <alignment horizontal="center"/>
    </xf>
    <xf numFmtId="1" fontId="3" fillId="0" borderId="4" xfId="4" applyNumberFormat="1" applyBorder="1" applyAlignment="1" applyProtection="1">
      <alignment horizontal="center"/>
      <protection locked="0"/>
    </xf>
    <xf numFmtId="1" fontId="3" fillId="0" borderId="4" xfId="4" applyNumberFormat="1" applyBorder="1" applyAlignment="1">
      <alignment horizontal="center"/>
    </xf>
    <xf numFmtId="49" fontId="3" fillId="0" borderId="4" xfId="4" applyNumberFormat="1" applyBorder="1" applyAlignment="1">
      <alignment horizontal="center"/>
    </xf>
    <xf numFmtId="0" fontId="3" fillId="0" borderId="4" xfId="4" applyBorder="1" applyAlignment="1" applyProtection="1">
      <alignment horizontal="center"/>
      <protection locked="0"/>
    </xf>
    <xf numFmtId="14" fontId="17" fillId="0" borderId="4" xfId="2" applyNumberFormat="1" applyFont="1" applyBorder="1" applyAlignment="1">
      <alignment horizontal="center"/>
    </xf>
    <xf numFmtId="0" fontId="3" fillId="0" borderId="8" xfId="4" applyBorder="1" applyAlignment="1">
      <alignment horizontal="center"/>
    </xf>
    <xf numFmtId="0" fontId="17" fillId="0" borderId="4" xfId="2" applyFont="1" applyBorder="1" applyAlignment="1">
      <alignment horizontal="center" vertical="top"/>
    </xf>
    <xf numFmtId="0" fontId="17" fillId="0" borderId="4" xfId="2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2" fillId="0" borderId="4" xfId="2" applyBorder="1"/>
    <xf numFmtId="0" fontId="18" fillId="0" borderId="0" xfId="2" applyFont="1" applyAlignment="1">
      <alignment horizontal="center"/>
    </xf>
    <xf numFmtId="0" fontId="14" fillId="0" borderId="4" xfId="2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2" fillId="0" borderId="8" xfId="2" applyBorder="1"/>
    <xf numFmtId="0" fontId="3" fillId="0" borderId="4" xfId="4" applyBorder="1" applyAlignment="1">
      <alignment horizontal="left"/>
    </xf>
    <xf numFmtId="165" fontId="0" fillId="0" borderId="1" xfId="0" applyNumberFormat="1">
      <alignment horizontal="center"/>
    </xf>
    <xf numFmtId="165" fontId="0" fillId="0" borderId="1" xfId="0" applyNumberFormat="1" applyAlignment="1">
      <alignment horizontal="right"/>
    </xf>
    <xf numFmtId="0" fontId="3" fillId="0" borderId="1" xfId="0" applyFont="1">
      <alignment horizontal="center"/>
    </xf>
    <xf numFmtId="0" fontId="2" fillId="0" borderId="0" xfId="2" applyAlignment="1">
      <alignment horizontal="center"/>
    </xf>
    <xf numFmtId="2" fontId="0" fillId="0" borderId="4" xfId="0" applyNumberFormat="1" applyBorder="1" applyAlignment="1">
      <alignment horizontal="center" vertical="center" wrapText="1"/>
    </xf>
    <xf numFmtId="0" fontId="0" fillId="0" borderId="9" xfId="0" applyBorder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4" fillId="2" borderId="11" xfId="5" applyNumberFormat="1" applyBorder="1" applyProtection="1">
      <alignment horizontal="center"/>
    </xf>
    <xf numFmtId="2" fontId="4" fillId="2" borderId="13" xfId="5" applyNumberFormat="1" applyBorder="1" applyProtection="1">
      <alignment horizontal="center"/>
    </xf>
    <xf numFmtId="2" fontId="4" fillId="2" borderId="12" xfId="5" applyNumberFormat="1" applyBorder="1" applyProtection="1">
      <alignment horizontal="center"/>
    </xf>
    <xf numFmtId="2" fontId="0" fillId="0" borderId="6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1" xfId="0" applyAlignment="1"/>
    <xf numFmtId="2" fontId="0" fillId="0" borderId="1" xfId="0" applyNumberFormat="1" applyAlignment="1"/>
    <xf numFmtId="2" fontId="19" fillId="0" borderId="4" xfId="5" applyNumberFormat="1" applyFont="1" applyFill="1" applyBorder="1" applyProtection="1">
      <alignment horizontal="center"/>
    </xf>
    <xf numFmtId="0" fontId="19" fillId="0" borderId="0" xfId="0" applyFont="1" applyBorder="1" applyAlignment="1">
      <alignment horizontal="left"/>
    </xf>
    <xf numFmtId="0" fontId="7" fillId="0" borderId="0" xfId="0" applyFont="1" applyBorder="1">
      <alignment horizontal="center"/>
    </xf>
    <xf numFmtId="14" fontId="8" fillId="0" borderId="0" xfId="0" applyNumberFormat="1" applyFont="1" applyBorder="1">
      <alignment horizontal="center"/>
    </xf>
    <xf numFmtId="0" fontId="6" fillId="0" borderId="0" xfId="0" applyFont="1" applyBorder="1">
      <alignment horizontal="center"/>
    </xf>
    <xf numFmtId="0" fontId="6" fillId="0" borderId="2" xfId="0" applyFont="1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6" fillId="0" borderId="3" xfId="0" applyFont="1" applyBorder="1">
      <alignment horizontal="center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2" xfId="0" applyFont="1" applyBorder="1">
      <alignment horizontal="center"/>
    </xf>
    <xf numFmtId="0" fontId="6" fillId="0" borderId="4" xfId="0" applyFont="1" applyBorder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6" fillId="0" borderId="4" xfId="4" applyNumberFormat="1" applyFont="1" applyBorder="1" applyAlignment="1">
      <alignment horizontal="center" vertical="center" wrapText="1"/>
    </xf>
    <xf numFmtId="2" fontId="6" fillId="0" borderId="4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2" fontId="0" fillId="7" borderId="13" xfId="0" applyNumberFormat="1" applyFill="1" applyBorder="1" applyAlignment="1">
      <alignment horizontal="center" vertical="center" wrapText="1"/>
    </xf>
  </cellXfs>
  <cellStyles count="8">
    <cellStyle name="Excel_BuiltIn_Hea" xfId="7"/>
    <cellStyle name="Hüperlink 2" xfId="1"/>
    <cellStyle name="Normaallaad 2" xfId="2"/>
    <cellStyle name="Normal" xfId="0" builtinId="0"/>
    <cellStyle name="Normal 2" xfId="3"/>
    <cellStyle name="Normal 2 2" xfId="4"/>
    <cellStyle name="Record" xfId="5"/>
    <cellStyle name="Success" xfId="6"/>
  </cellStyles>
  <dxfs count="108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62"/>
      </font>
      <fill>
        <patternFill patternType="solid">
          <fgColor indexed="42"/>
          <bgColor indexed="31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/>
        <i val="0"/>
        <condense val="0"/>
        <extend val="0"/>
        <color indexed="58"/>
      </font>
      <fill>
        <patternFill patternType="solid">
          <fgColor indexed="13"/>
          <bgColor indexed="34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  <dxf>
      <font>
        <b val="0"/>
        <strike/>
        <condense val="0"/>
        <extend val="0"/>
        <color indexed="60"/>
      </font>
      <fill>
        <patternFill patternType="solid">
          <fgColor indexed="45"/>
          <bgColor indexed="29"/>
        </patternFill>
      </fill>
      <border>
        <left style="thin">
          <color indexed="63"/>
        </left>
        <right/>
        <top style="thin">
          <color indexed="63"/>
        </top>
        <bottom style="thin">
          <color indexed="63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CE4E5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8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81F"/>
      <rgbColor rgb="00333300"/>
      <rgbColor rgb="00993300"/>
      <rgbColor rgb="00993366"/>
      <rgbColor rgb="0021409A"/>
      <rgbColor rgb="0030303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50800</xdr:rowOff>
    </xdr:from>
    <xdr:to>
      <xdr:col>7</xdr:col>
      <xdr:colOff>673100</xdr:colOff>
      <xdr:row>9</xdr:row>
      <xdr:rowOff>152400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xmlns="" id="{48E77B0C-E282-2D07-0A8C-7C93D1885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49900" y="50800"/>
          <a:ext cx="1790700" cy="170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50800</xdr:rowOff>
    </xdr:from>
    <xdr:to>
      <xdr:col>7</xdr:col>
      <xdr:colOff>673100</xdr:colOff>
      <xdr:row>9</xdr:row>
      <xdr:rowOff>152400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xmlns="" id="{31F8A966-5A7D-2DA9-2D11-38D7ACD80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62600" y="50800"/>
          <a:ext cx="1790700" cy="170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50800</xdr:rowOff>
    </xdr:from>
    <xdr:to>
      <xdr:col>7</xdr:col>
      <xdr:colOff>673100</xdr:colOff>
      <xdr:row>9</xdr:row>
      <xdr:rowOff>152400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xmlns="" id="{BF43A594-08DD-B3FF-1FE1-DCA2C5E30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5300" y="50800"/>
          <a:ext cx="1790700" cy="170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50800</xdr:rowOff>
    </xdr:from>
    <xdr:to>
      <xdr:col>7</xdr:col>
      <xdr:colOff>673100</xdr:colOff>
      <xdr:row>9</xdr:row>
      <xdr:rowOff>152400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xmlns="" id="{E8D1477A-661A-D85B-EB94-55768961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26100" y="50800"/>
          <a:ext cx="1790700" cy="170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1" displayName="Table1" ref="A1:D45" totalsRowShown="0">
  <autoFilter ref="A1:D45"/>
  <sortState ref="A2:D45">
    <sortCondition descending="1" ref="B1:B45"/>
  </sortState>
  <tableColumns count="4">
    <tableColumn id="1" name="Nimi"/>
    <tableColumn id="2" name="Punktid" dataDxfId="5"/>
    <tableColumn id="3" name="Q-Points" dataDxfId="4"/>
    <tableColumn id="4" name="Q-Masters" dataDxfId="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D15" totalsRowShown="0">
  <autoFilter ref="A1:D15"/>
  <sortState ref="A2:D15">
    <sortCondition descending="1" ref="B1:B15"/>
  </sortState>
  <tableColumns count="4">
    <tableColumn id="1" name="Nimi"/>
    <tableColumn id="2" name="Punktid" dataDxfId="2"/>
    <tableColumn id="3" name="Q-Points" dataDxfId="1"/>
    <tableColumn id="4" name="Q-Master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23"/>
  <sheetViews>
    <sheetView tabSelected="1" zoomScale="110" zoomScaleNormal="110" workbookViewId="0">
      <selection activeCell="C222" sqref="C222"/>
    </sheetView>
  </sheetViews>
  <sheetFormatPr defaultColWidth="8.85546875" defaultRowHeight="12.75"/>
  <cols>
    <col min="1" max="1" width="4.42578125" style="1" customWidth="1"/>
    <col min="2" max="2" width="22.42578125" style="1" customWidth="1"/>
    <col min="3" max="3" width="12" style="1" customWidth="1"/>
    <col min="4" max="4" width="12.85546875" style="2" customWidth="1"/>
    <col min="5" max="5" width="11.28515625" style="3" customWidth="1"/>
    <col min="6" max="6" width="6.42578125" style="1" customWidth="1"/>
    <col min="7" max="7" width="4.85546875" style="1" customWidth="1"/>
    <col min="8" max="8" width="2.85546875" style="1" customWidth="1"/>
    <col min="9" max="9" width="4.85546875" style="1" customWidth="1"/>
    <col min="10" max="10" width="2.85546875" style="1" customWidth="1"/>
    <col min="11" max="11" width="4.85546875" style="1" customWidth="1"/>
    <col min="12" max="12" width="2.85546875" style="1" customWidth="1"/>
    <col min="13" max="13" width="4.85546875" style="1" customWidth="1"/>
    <col min="14" max="14" width="2.85546875" style="1" customWidth="1"/>
    <col min="15" max="15" width="4.85546875" style="1" customWidth="1"/>
    <col min="16" max="16" width="2.85546875" style="1" customWidth="1"/>
    <col min="17" max="17" width="4.85546875" style="1" customWidth="1"/>
    <col min="18" max="18" width="2.85546875" style="1" customWidth="1"/>
    <col min="19" max="19" width="7.42578125" style="1" customWidth="1"/>
    <col min="20" max="20" width="7.85546875" style="1" customWidth="1"/>
    <col min="21" max="21" width="7.140625" style="1" customWidth="1"/>
    <col min="22" max="22" width="7.140625" style="4" customWidth="1"/>
    <col min="23" max="23" width="7.42578125" style="1" customWidth="1"/>
    <col min="24" max="25" width="8.85546875" style="1"/>
    <col min="26" max="26" width="12" style="1" customWidth="1"/>
    <col min="27" max="16384" width="8.85546875" style="1"/>
  </cols>
  <sheetData>
    <row r="1" spans="1:29" ht="18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9" ht="15.75">
      <c r="A2" s="107">
        <v>45682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9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</row>
    <row r="4" spans="1:2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W4" s="4"/>
    </row>
    <row r="5" spans="1:29">
      <c r="B5" s="4"/>
      <c r="D5" s="5"/>
      <c r="M5" s="109" t="s">
        <v>2</v>
      </c>
      <c r="N5" s="109"/>
      <c r="O5" s="109"/>
      <c r="P5" s="6"/>
      <c r="Q5" s="110" t="s">
        <v>3</v>
      </c>
      <c r="R5" s="110"/>
      <c r="S5" s="110"/>
      <c r="T5" s="110"/>
      <c r="U5" s="111" t="s">
        <v>4</v>
      </c>
      <c r="V5" s="111"/>
      <c r="W5" s="111"/>
    </row>
    <row r="6" spans="1:29">
      <c r="A6" s="112" t="s">
        <v>5</v>
      </c>
      <c r="B6" s="112"/>
      <c r="C6" s="112"/>
      <c r="D6" s="112"/>
      <c r="E6" s="112"/>
      <c r="F6" s="112"/>
      <c r="G6" s="112" t="s">
        <v>6</v>
      </c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7"/>
      <c r="S6" s="112" t="s">
        <v>7</v>
      </c>
      <c r="T6" s="112"/>
      <c r="U6" s="112"/>
      <c r="V6" s="112"/>
      <c r="W6" s="112"/>
      <c r="X6" s="112"/>
      <c r="Y6" s="112"/>
      <c r="Z6" s="112"/>
      <c r="AB6" s="1" t="s">
        <v>8</v>
      </c>
    </row>
    <row r="7" spans="1:29" ht="12.75" customHeight="1">
      <c r="A7" s="113" t="s">
        <v>9</v>
      </c>
      <c r="B7" s="113" t="s">
        <v>10</v>
      </c>
      <c r="C7" s="113" t="s">
        <v>11</v>
      </c>
      <c r="D7" s="113" t="s">
        <v>12</v>
      </c>
      <c r="E7" s="114" t="s">
        <v>13</v>
      </c>
      <c r="F7" s="115" t="s">
        <v>14</v>
      </c>
      <c r="G7" s="116" t="s">
        <v>15</v>
      </c>
      <c r="H7" s="116"/>
      <c r="I7" s="116"/>
      <c r="J7" s="116"/>
      <c r="K7" s="116"/>
      <c r="L7" s="8"/>
      <c r="M7" s="116" t="s">
        <v>16</v>
      </c>
      <c r="N7" s="116"/>
      <c r="O7" s="116"/>
      <c r="P7" s="116"/>
      <c r="Q7" s="116"/>
      <c r="R7" s="8"/>
      <c r="S7" s="116" t="s">
        <v>17</v>
      </c>
      <c r="T7" s="116" t="s">
        <v>18</v>
      </c>
      <c r="U7" s="116" t="s">
        <v>19</v>
      </c>
      <c r="V7" s="119" t="s">
        <v>20</v>
      </c>
      <c r="W7" s="120" t="s">
        <v>21</v>
      </c>
      <c r="X7" s="117" t="s">
        <v>22</v>
      </c>
      <c r="Y7" s="117" t="s">
        <v>23</v>
      </c>
      <c r="Z7" s="117" t="s">
        <v>24</v>
      </c>
    </row>
    <row r="8" spans="1:29">
      <c r="A8" s="113"/>
      <c r="B8" s="113"/>
      <c r="C8" s="113"/>
      <c r="D8" s="113"/>
      <c r="E8" s="114"/>
      <c r="F8" s="115"/>
      <c r="G8" s="8">
        <v>1</v>
      </c>
      <c r="H8" s="8"/>
      <c r="I8" s="8">
        <v>2</v>
      </c>
      <c r="J8" s="8"/>
      <c r="K8" s="8">
        <v>3</v>
      </c>
      <c r="L8" s="8"/>
      <c r="M8" s="8">
        <v>1</v>
      </c>
      <c r="N8" s="8"/>
      <c r="O8" s="8">
        <v>2</v>
      </c>
      <c r="P8" s="8"/>
      <c r="Q8" s="8">
        <v>3</v>
      </c>
      <c r="R8" s="8"/>
      <c r="S8" s="116"/>
      <c r="T8" s="116"/>
      <c r="U8" s="116"/>
      <c r="V8" s="119"/>
      <c r="W8" s="120"/>
      <c r="X8" s="117"/>
      <c r="Y8" s="117"/>
      <c r="Z8" s="117"/>
    </row>
    <row r="9" spans="1:29" ht="13.35" customHeight="1">
      <c r="A9" s="118">
        <v>-45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29" s="15" customFormat="1">
      <c r="A10" s="9">
        <v>2</v>
      </c>
      <c r="B10" s="10" t="s">
        <v>25</v>
      </c>
      <c r="C10" s="9">
        <v>2012</v>
      </c>
      <c r="D10" s="9" t="s">
        <v>26</v>
      </c>
      <c r="E10" s="11">
        <v>42.8</v>
      </c>
      <c r="F10" s="12">
        <f>POWER(10,(0.787004341*(LOG10(E10/153.757)*LOG10(E10/153.757))))</f>
        <v>1.7488751702587439</v>
      </c>
      <c r="G10" s="13">
        <v>32</v>
      </c>
      <c r="H10" s="9" t="s">
        <v>27</v>
      </c>
      <c r="I10" s="13">
        <v>35</v>
      </c>
      <c r="J10" s="9" t="s">
        <v>27</v>
      </c>
      <c r="K10" s="13">
        <v>37</v>
      </c>
      <c r="L10" s="9" t="s">
        <v>28</v>
      </c>
      <c r="M10" s="13">
        <v>45</v>
      </c>
      <c r="N10" s="9" t="s">
        <v>28</v>
      </c>
      <c r="O10" s="13">
        <v>45</v>
      </c>
      <c r="P10" s="9" t="s">
        <v>27</v>
      </c>
      <c r="Q10" s="13">
        <v>48</v>
      </c>
      <c r="R10" s="9" t="s">
        <v>28</v>
      </c>
      <c r="S10" s="9">
        <f>MAX(IF(H10="x",0,G10),IF(J10="x",0,I10),IF(L10="x",0,K10))</f>
        <v>35</v>
      </c>
      <c r="T10" s="9">
        <f>MAX(IF(N10="x",0,M10),IF(P10="x",0,O10),IF(R10="x",0,Q10))</f>
        <v>45</v>
      </c>
      <c r="U10" s="10">
        <f>S10+T10</f>
        <v>80</v>
      </c>
      <c r="V10" s="14" t="s">
        <v>29</v>
      </c>
      <c r="W10" s="11">
        <f>U10*F10</f>
        <v>139.91001362069952</v>
      </c>
      <c r="X10" s="9"/>
      <c r="Y10" s="9"/>
      <c r="Z10" s="9"/>
    </row>
    <row r="11" spans="1:29" ht="13.35" customHeight="1">
      <c r="A11" s="118">
        <v>-55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29">
      <c r="A12" s="13">
        <v>129</v>
      </c>
      <c r="B12" s="10" t="s">
        <v>30</v>
      </c>
      <c r="C12" s="13">
        <v>1984</v>
      </c>
      <c r="D12" s="9" t="s">
        <v>31</v>
      </c>
      <c r="E12" s="16">
        <v>51.4</v>
      </c>
      <c r="F12" s="12">
        <f t="shared" ref="F12:F13" si="0">POWER(10,(0.787004341*(LOG10(E12/153.757)*LOG10(E12/153.757))))</f>
        <v>1.5073712953040941</v>
      </c>
      <c r="G12" s="13">
        <v>36</v>
      </c>
      <c r="H12" s="9" t="s">
        <v>27</v>
      </c>
      <c r="I12" s="13">
        <v>38</v>
      </c>
      <c r="J12" s="9" t="s">
        <v>27</v>
      </c>
      <c r="K12" s="13">
        <v>40</v>
      </c>
      <c r="L12" s="9" t="s">
        <v>27</v>
      </c>
      <c r="M12" s="13">
        <v>46</v>
      </c>
      <c r="N12" s="9" t="s">
        <v>27</v>
      </c>
      <c r="O12" s="13">
        <v>48</v>
      </c>
      <c r="P12" s="9" t="s">
        <v>27</v>
      </c>
      <c r="Q12" s="13">
        <v>50</v>
      </c>
      <c r="R12" s="9" t="s">
        <v>27</v>
      </c>
      <c r="S12" s="9">
        <f t="shared" ref="S12:S13" si="1">MAX(IF(H12="x",0,G12),IF(J12="x",0,I12),IF(L12="x",0,K12))</f>
        <v>40</v>
      </c>
      <c r="T12" s="9">
        <f t="shared" ref="T12:T13" si="2">MAX(IF(N12="x",0,M12),IF(P12="x",0,O12),IF(R12="x",0,Q12))</f>
        <v>50</v>
      </c>
      <c r="U12" s="10">
        <f t="shared" ref="U12:U13" si="3">S12+T12</f>
        <v>90</v>
      </c>
      <c r="V12" s="17" t="s">
        <v>32</v>
      </c>
      <c r="W12" s="11">
        <f t="shared" ref="W12:W13" si="4">U12*F12</f>
        <v>135.66341657736848</v>
      </c>
      <c r="X12" s="18">
        <v>1.1220000000000001</v>
      </c>
      <c r="Y12" s="18">
        <f>U12*(306.54/(266.5-19.44*(E12/100)^(-2)+18.61*(E12/100)^2))</f>
        <v>139.4526073946964</v>
      </c>
      <c r="Z12" s="18">
        <f>Y12*X12</f>
        <v>156.46582549684936</v>
      </c>
      <c r="AA12" s="1" t="str">
        <f>VLOOKUP(C12,Meltzer!B$1:E$56,4,FALSE)</f>
        <v>W40</v>
      </c>
    </row>
    <row r="13" spans="1:29">
      <c r="A13" s="13">
        <v>113</v>
      </c>
      <c r="B13" s="10" t="s">
        <v>33</v>
      </c>
      <c r="C13" s="13">
        <v>2006</v>
      </c>
      <c r="D13" s="9" t="s">
        <v>34</v>
      </c>
      <c r="E13" s="16">
        <v>54.85</v>
      </c>
      <c r="F13" s="12">
        <f t="shared" si="0"/>
        <v>1.4378514992852325</v>
      </c>
      <c r="G13" s="13">
        <v>48</v>
      </c>
      <c r="H13" s="9" t="s">
        <v>27</v>
      </c>
      <c r="I13" s="13">
        <v>52</v>
      </c>
      <c r="J13" s="9" t="s">
        <v>28</v>
      </c>
      <c r="K13" s="13">
        <v>52</v>
      </c>
      <c r="L13" s="9" t="s">
        <v>28</v>
      </c>
      <c r="M13" s="13">
        <v>62</v>
      </c>
      <c r="N13" s="9" t="s">
        <v>27</v>
      </c>
      <c r="O13" s="13">
        <v>67</v>
      </c>
      <c r="P13" s="9" t="s">
        <v>27</v>
      </c>
      <c r="Q13" s="13">
        <v>70</v>
      </c>
      <c r="R13" s="9" t="s">
        <v>27</v>
      </c>
      <c r="S13" s="9">
        <f t="shared" si="1"/>
        <v>48</v>
      </c>
      <c r="T13" s="9">
        <f t="shared" si="2"/>
        <v>70</v>
      </c>
      <c r="U13" s="10">
        <f t="shared" si="3"/>
        <v>118</v>
      </c>
      <c r="V13" s="17" t="s">
        <v>29</v>
      </c>
      <c r="W13" s="11">
        <f t="shared" si="4"/>
        <v>169.66647691565743</v>
      </c>
      <c r="X13" s="19"/>
      <c r="Y13" s="19"/>
      <c r="Z13" s="13"/>
      <c r="AB13" s="15"/>
      <c r="AC13" s="15"/>
    </row>
    <row r="14" spans="1:29" ht="13.35" customHeight="1">
      <c r="A14" s="118">
        <v>-59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B14" s="15"/>
      <c r="AC14" s="15"/>
    </row>
    <row r="15" spans="1:29">
      <c r="A15" s="13">
        <v>3</v>
      </c>
      <c r="B15" s="10" t="s">
        <v>35</v>
      </c>
      <c r="C15" s="13">
        <v>1994</v>
      </c>
      <c r="D15" s="9" t="s">
        <v>34</v>
      </c>
      <c r="E15" s="16">
        <v>56.5</v>
      </c>
      <c r="F15" s="12">
        <f t="shared" ref="F15:F16" si="5">POWER(10,(0.787004341*(LOG10(E15/153.757)*LOG10(E15/153.757))))</f>
        <v>1.4085579372629298</v>
      </c>
      <c r="G15" s="13">
        <v>68</v>
      </c>
      <c r="H15" s="9" t="s">
        <v>27</v>
      </c>
      <c r="I15" s="13">
        <v>71</v>
      </c>
      <c r="J15" s="9" t="s">
        <v>27</v>
      </c>
      <c r="K15" s="13">
        <v>73</v>
      </c>
      <c r="L15" s="9" t="s">
        <v>28</v>
      </c>
      <c r="M15" s="13">
        <v>79</v>
      </c>
      <c r="N15" s="9" t="s">
        <v>27</v>
      </c>
      <c r="O15" s="13">
        <v>83</v>
      </c>
      <c r="P15" s="9" t="s">
        <v>27</v>
      </c>
      <c r="Q15" s="13">
        <v>85</v>
      </c>
      <c r="R15" s="9" t="s">
        <v>28</v>
      </c>
      <c r="S15" s="9">
        <f t="shared" ref="S15:S16" si="6">MAX(IF(H15="x",0,G15),IF(J15="x",0,I15),IF(L15="x",0,K15))</f>
        <v>71</v>
      </c>
      <c r="T15" s="9">
        <f t="shared" ref="T15:T16" si="7">MAX(IF(N15="x",0,M15),IF(P15="x",0,O15),IF(R15="x",0,Q15))</f>
        <v>83</v>
      </c>
      <c r="U15" s="10">
        <f t="shared" ref="U15:U16" si="8">S15+T15</f>
        <v>154</v>
      </c>
      <c r="V15" s="17" t="s">
        <v>29</v>
      </c>
      <c r="W15" s="11">
        <f t="shared" ref="W15:W16" si="9">U15*F15</f>
        <v>216.91792233849119</v>
      </c>
      <c r="X15" s="19"/>
      <c r="Y15" s="19"/>
      <c r="Z15" s="13"/>
      <c r="AB15" s="15" t="s">
        <v>29</v>
      </c>
      <c r="AC15" s="15"/>
    </row>
    <row r="16" spans="1:29">
      <c r="A16" s="13">
        <v>75</v>
      </c>
      <c r="B16" s="10" t="s">
        <v>36</v>
      </c>
      <c r="C16" s="13">
        <v>1986</v>
      </c>
      <c r="D16" s="9" t="s">
        <v>37</v>
      </c>
      <c r="E16" s="16">
        <v>58</v>
      </c>
      <c r="F16" s="12">
        <f t="shared" si="5"/>
        <v>1.3838497782466781</v>
      </c>
      <c r="G16" s="13">
        <v>58</v>
      </c>
      <c r="H16" s="9" t="s">
        <v>27</v>
      </c>
      <c r="I16" s="13">
        <v>61</v>
      </c>
      <c r="J16" s="9" t="s">
        <v>27</v>
      </c>
      <c r="K16" s="13">
        <v>65</v>
      </c>
      <c r="L16" s="9" t="s">
        <v>27</v>
      </c>
      <c r="M16" s="13">
        <v>70</v>
      </c>
      <c r="N16" s="9" t="s">
        <v>27</v>
      </c>
      <c r="O16" s="13">
        <v>73</v>
      </c>
      <c r="P16" s="9" t="s">
        <v>27</v>
      </c>
      <c r="Q16" s="13">
        <v>75</v>
      </c>
      <c r="R16" s="9" t="s">
        <v>28</v>
      </c>
      <c r="S16" s="9">
        <f t="shared" si="6"/>
        <v>65</v>
      </c>
      <c r="T16" s="9">
        <f t="shared" si="7"/>
        <v>73</v>
      </c>
      <c r="U16" s="10">
        <f t="shared" si="8"/>
        <v>138</v>
      </c>
      <c r="V16" s="17" t="s">
        <v>32</v>
      </c>
      <c r="W16" s="11">
        <f t="shared" si="9"/>
        <v>190.97126939804158</v>
      </c>
      <c r="X16" s="20">
        <v>1.0960000000000001</v>
      </c>
      <c r="Y16" s="18">
        <f>U16*(306.54/(266.5-19.44*(E16/100)^(-2)+18.61*(E16/100)^2))</f>
        <v>196.78148235088727</v>
      </c>
      <c r="Z16" s="18">
        <f>Y16*X16</f>
        <v>215.67250465657247</v>
      </c>
      <c r="AA16" s="1" t="str">
        <f>VLOOKUP(C16,Meltzer!B$1:E$56,4,FALSE)</f>
        <v>W35</v>
      </c>
      <c r="AB16" s="1" t="s">
        <v>32</v>
      </c>
    </row>
    <row r="17" spans="1:29" ht="12.75" customHeight="1">
      <c r="A17" s="118">
        <v>-64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B17" s="15"/>
      <c r="AC17" s="15"/>
    </row>
    <row r="18" spans="1:29">
      <c r="A18" s="13">
        <v>103</v>
      </c>
      <c r="B18" s="10" t="s">
        <v>38</v>
      </c>
      <c r="C18" s="13">
        <v>1985</v>
      </c>
      <c r="D18" s="9" t="s">
        <v>39</v>
      </c>
      <c r="E18" s="16">
        <v>62.1</v>
      </c>
      <c r="F18" s="12">
        <f t="shared" ref="F18:F19" si="10">POWER(10,(0.787004341*(LOG10(E18/153.757)*LOG10(E18/153.757))))</f>
        <v>1.3243789235962571</v>
      </c>
      <c r="G18" s="13">
        <v>57</v>
      </c>
      <c r="H18" s="9" t="s">
        <v>27</v>
      </c>
      <c r="I18" s="13">
        <v>60</v>
      </c>
      <c r="J18" s="9" t="s">
        <v>28</v>
      </c>
      <c r="K18" s="13">
        <v>60</v>
      </c>
      <c r="L18" s="9" t="s">
        <v>28</v>
      </c>
      <c r="M18" s="13">
        <v>67</v>
      </c>
      <c r="N18" s="9" t="s">
        <v>27</v>
      </c>
      <c r="O18" s="13">
        <v>72</v>
      </c>
      <c r="P18" s="9" t="s">
        <v>28</v>
      </c>
      <c r="Q18" s="13">
        <v>73</v>
      </c>
      <c r="R18" s="9" t="s">
        <v>27</v>
      </c>
      <c r="S18" s="9">
        <f t="shared" ref="S18:S19" si="11">MAX(IF(H18="x",0,G18),IF(J18="x",0,I18),IF(L18="x",0,K18))</f>
        <v>57</v>
      </c>
      <c r="T18" s="9">
        <f t="shared" ref="T18:T19" si="12">MAX(IF(N18="x",0,M18),IF(P18="x",0,O18),IF(R18="x",0,Q18))</f>
        <v>73</v>
      </c>
      <c r="U18" s="10">
        <f t="shared" ref="U18:U19" si="13">S18+T18</f>
        <v>130</v>
      </c>
      <c r="V18" s="17" t="s">
        <v>29</v>
      </c>
      <c r="W18" s="11">
        <f t="shared" ref="W18:W19" si="14">U18*F18</f>
        <v>172.16926006751342</v>
      </c>
      <c r="X18" s="20">
        <v>1.1080000000000001</v>
      </c>
      <c r="Y18" s="18">
        <f t="shared" ref="Y18:Y19" si="15">U18*(306.54/(266.5-19.44*(E18/100)^(-2)+18.61*(E18/100)^2))</f>
        <v>178.48658373268771</v>
      </c>
      <c r="Z18" s="18">
        <f t="shared" ref="Z18:Z19" si="16">Y18*X18</f>
        <v>197.763134775818</v>
      </c>
      <c r="AA18" s="15" t="s">
        <v>40</v>
      </c>
      <c r="AB18" s="1" t="s">
        <v>41</v>
      </c>
    </row>
    <row r="19" spans="1:29">
      <c r="A19" s="13">
        <v>4</v>
      </c>
      <c r="B19" s="10" t="s">
        <v>42</v>
      </c>
      <c r="C19" s="13">
        <v>1977</v>
      </c>
      <c r="D19" s="9" t="s">
        <v>31</v>
      </c>
      <c r="E19" s="16">
        <v>60.5</v>
      </c>
      <c r="F19" s="12">
        <f t="shared" si="10"/>
        <v>1.3462914424069858</v>
      </c>
      <c r="G19" s="13">
        <v>37</v>
      </c>
      <c r="H19" s="9" t="s">
        <v>27</v>
      </c>
      <c r="I19" s="13">
        <v>40</v>
      </c>
      <c r="J19" s="9" t="s">
        <v>27</v>
      </c>
      <c r="K19" s="13">
        <v>42</v>
      </c>
      <c r="L19" s="9" t="s">
        <v>27</v>
      </c>
      <c r="M19" s="13">
        <v>55</v>
      </c>
      <c r="N19" s="9" t="s">
        <v>27</v>
      </c>
      <c r="O19" s="13">
        <v>57</v>
      </c>
      <c r="P19" s="9" t="s">
        <v>27</v>
      </c>
      <c r="Q19" s="13">
        <v>60</v>
      </c>
      <c r="R19" s="9" t="s">
        <v>28</v>
      </c>
      <c r="S19" s="9">
        <f t="shared" si="11"/>
        <v>42</v>
      </c>
      <c r="T19" s="9">
        <f t="shared" si="12"/>
        <v>57</v>
      </c>
      <c r="U19" s="10">
        <f t="shared" si="13"/>
        <v>99</v>
      </c>
      <c r="V19" s="17" t="s">
        <v>32</v>
      </c>
      <c r="W19" s="11">
        <f t="shared" si="14"/>
        <v>133.2828527982916</v>
      </c>
      <c r="X19" s="20">
        <v>1.2649999999999999</v>
      </c>
      <c r="Y19" s="18">
        <f t="shared" si="15"/>
        <v>137.81733629798518</v>
      </c>
      <c r="Z19" s="18">
        <f t="shared" si="16"/>
        <v>174.33893041695123</v>
      </c>
      <c r="AA19" s="1" t="str">
        <f>VLOOKUP(C19,Meltzer!B$1:E$56,4,FALSE)</f>
        <v>W45</v>
      </c>
    </row>
    <row r="20" spans="1:29" ht="12.75" customHeight="1">
      <c r="A20" s="118">
        <v>-76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B20" s="15"/>
      <c r="AC20" s="15"/>
    </row>
    <row r="21" spans="1:29">
      <c r="A21" s="13">
        <v>141</v>
      </c>
      <c r="B21" s="10" t="s">
        <v>43</v>
      </c>
      <c r="C21" s="13">
        <v>2010</v>
      </c>
      <c r="D21" s="9" t="s">
        <v>44</v>
      </c>
      <c r="E21" s="16">
        <v>71.599999999999994</v>
      </c>
      <c r="F21" s="12">
        <f t="shared" ref="F21:F23" si="17">POWER(10,(0.787004341*(LOG10(E21/153.757)*LOG10(E21/153.757))))</f>
        <v>1.2209726763277227</v>
      </c>
      <c r="G21" s="13">
        <v>45</v>
      </c>
      <c r="H21" s="9" t="s">
        <v>27</v>
      </c>
      <c r="I21" s="13">
        <v>50</v>
      </c>
      <c r="J21" s="9" t="s">
        <v>28</v>
      </c>
      <c r="K21" s="13">
        <v>50</v>
      </c>
      <c r="L21" s="9" t="s">
        <v>28</v>
      </c>
      <c r="M21" s="13">
        <v>55</v>
      </c>
      <c r="N21" s="9" t="s">
        <v>27</v>
      </c>
      <c r="O21" s="13">
        <v>58</v>
      </c>
      <c r="P21" s="9" t="s">
        <v>28</v>
      </c>
      <c r="Q21" s="13">
        <v>58</v>
      </c>
      <c r="R21" s="9" t="s">
        <v>28</v>
      </c>
      <c r="S21" s="9">
        <f t="shared" ref="S21:S23" si="18">MAX(IF(H21="x",0,G21),IF(J21="x",0,I21),IF(L21="x",0,K21))</f>
        <v>45</v>
      </c>
      <c r="T21" s="9">
        <f t="shared" ref="T21:T23" si="19">MAX(IF(N21="x",0,M21),IF(P21="x",0,O21),IF(R21="x",0,Q21))</f>
        <v>55</v>
      </c>
      <c r="U21" s="10">
        <f t="shared" ref="U21:U23" si="20">S21+T21</f>
        <v>100</v>
      </c>
      <c r="V21" s="17" t="s">
        <v>41</v>
      </c>
      <c r="W21" s="11">
        <f t="shared" ref="W21:W23" si="21">U21*F21</f>
        <v>122.09726763277227</v>
      </c>
      <c r="X21" s="19"/>
      <c r="Y21" s="19"/>
      <c r="Z21" s="21"/>
      <c r="AB21" s="15"/>
      <c r="AC21" s="15"/>
    </row>
    <row r="22" spans="1:29" ht="25.5">
      <c r="A22" s="13">
        <v>78</v>
      </c>
      <c r="B22" s="10" t="s">
        <v>45</v>
      </c>
      <c r="C22" s="13">
        <v>1982</v>
      </c>
      <c r="D22" s="9" t="s">
        <v>46</v>
      </c>
      <c r="E22" s="16">
        <v>73.5</v>
      </c>
      <c r="F22" s="12">
        <f t="shared" si="17"/>
        <v>1.2046621795351466</v>
      </c>
      <c r="G22" s="13">
        <v>45</v>
      </c>
      <c r="H22" s="9" t="s">
        <v>27</v>
      </c>
      <c r="I22" s="13">
        <v>50</v>
      </c>
      <c r="J22" s="9" t="s">
        <v>28</v>
      </c>
      <c r="K22" s="13">
        <v>50</v>
      </c>
      <c r="L22" s="9" t="s">
        <v>27</v>
      </c>
      <c r="M22" s="13">
        <v>72</v>
      </c>
      <c r="N22" s="9" t="s">
        <v>27</v>
      </c>
      <c r="O22" s="13">
        <v>78</v>
      </c>
      <c r="P22" s="9" t="s">
        <v>28</v>
      </c>
      <c r="Q22" s="13">
        <v>78</v>
      </c>
      <c r="R22" s="9" t="s">
        <v>28</v>
      </c>
      <c r="S22" s="9">
        <f t="shared" si="18"/>
        <v>50</v>
      </c>
      <c r="T22" s="9">
        <f t="shared" si="19"/>
        <v>72</v>
      </c>
      <c r="U22" s="10">
        <f t="shared" si="20"/>
        <v>122</v>
      </c>
      <c r="V22" s="17" t="s">
        <v>32</v>
      </c>
      <c r="W22" s="11">
        <f t="shared" si="21"/>
        <v>146.96878590328788</v>
      </c>
      <c r="X22" s="20">
        <v>1.155</v>
      </c>
      <c r="Y22" s="18">
        <f t="shared" ref="Y22:Y23" si="22">U22*(306.54/(266.5-19.44*(E22/100)^(-2)+18.61*(E22/100)^2))</f>
        <v>155.45621063290614</v>
      </c>
      <c r="Z22" s="18">
        <f t="shared" ref="Z22:Z23" si="23">Y22*X22</f>
        <v>179.55192328100659</v>
      </c>
      <c r="AA22" s="1" t="str">
        <f>VLOOKUP(C22,Meltzer!B$1:E$56,4,FALSE)</f>
        <v>W40</v>
      </c>
    </row>
    <row r="23" spans="1:29" ht="25.5">
      <c r="A23" s="13">
        <v>63</v>
      </c>
      <c r="B23" s="10" t="s">
        <v>47</v>
      </c>
      <c r="C23" s="13">
        <v>1984</v>
      </c>
      <c r="D23" s="9" t="s">
        <v>46</v>
      </c>
      <c r="E23" s="16">
        <v>73.900000000000006</v>
      </c>
      <c r="F23" s="12">
        <f t="shared" si="17"/>
        <v>1.2013799690514477</v>
      </c>
      <c r="G23" s="13">
        <v>45</v>
      </c>
      <c r="H23" s="9" t="s">
        <v>27</v>
      </c>
      <c r="I23" s="13">
        <v>49</v>
      </c>
      <c r="J23" s="9" t="s">
        <v>27</v>
      </c>
      <c r="K23" s="13">
        <v>51</v>
      </c>
      <c r="L23" s="9" t="s">
        <v>28</v>
      </c>
      <c r="M23" s="13">
        <v>72</v>
      </c>
      <c r="N23" s="9" t="s">
        <v>27</v>
      </c>
      <c r="O23" s="13">
        <v>76</v>
      </c>
      <c r="P23" s="9" t="s">
        <v>27</v>
      </c>
      <c r="Q23" s="13">
        <v>80</v>
      </c>
      <c r="R23" s="9" t="s">
        <v>28</v>
      </c>
      <c r="S23" s="9">
        <f t="shared" si="18"/>
        <v>49</v>
      </c>
      <c r="T23" s="9">
        <f t="shared" si="19"/>
        <v>76</v>
      </c>
      <c r="U23" s="10">
        <f t="shared" si="20"/>
        <v>125</v>
      </c>
      <c r="V23" s="17" t="s">
        <v>29</v>
      </c>
      <c r="W23" s="11">
        <f t="shared" si="21"/>
        <v>150.17249613143096</v>
      </c>
      <c r="X23" s="20">
        <v>1.1220000000000001</v>
      </c>
      <c r="Y23" s="18">
        <f t="shared" si="22"/>
        <v>158.94971533053049</v>
      </c>
      <c r="Z23" s="18">
        <f t="shared" si="23"/>
        <v>178.34158060085522</v>
      </c>
      <c r="AA23" s="1" t="str">
        <f>VLOOKUP(C23,Meltzer!B$1:E$56,4,FALSE)</f>
        <v>W40</v>
      </c>
    </row>
    <row r="24" spans="1:29" ht="13.35" customHeight="1">
      <c r="A24" s="118">
        <v>-81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B24" s="15"/>
      <c r="AC24" s="15"/>
    </row>
    <row r="25" spans="1:29">
      <c r="A25" s="13">
        <v>99</v>
      </c>
      <c r="B25" s="10" t="s">
        <v>48</v>
      </c>
      <c r="C25" s="13">
        <v>1979</v>
      </c>
      <c r="D25" s="9" t="s">
        <v>49</v>
      </c>
      <c r="E25" s="16">
        <v>80.8</v>
      </c>
      <c r="F25" s="12">
        <f t="shared" ref="F25:F27" si="24">POWER(10,(0.787004341*(LOG10(E25/153.757)*LOG10(E25/153.757))))</f>
        <v>1.1519863715400835</v>
      </c>
      <c r="G25" s="13">
        <v>50</v>
      </c>
      <c r="H25" s="9" t="s">
        <v>27</v>
      </c>
      <c r="I25" s="13">
        <v>53</v>
      </c>
      <c r="J25" s="9" t="s">
        <v>28</v>
      </c>
      <c r="K25" s="13">
        <v>53</v>
      </c>
      <c r="L25" s="9" t="s">
        <v>27</v>
      </c>
      <c r="M25" s="13">
        <v>63</v>
      </c>
      <c r="N25" s="9" t="s">
        <v>27</v>
      </c>
      <c r="O25" s="13">
        <v>67</v>
      </c>
      <c r="P25" s="9" t="s">
        <v>27</v>
      </c>
      <c r="Q25" s="13">
        <v>70</v>
      </c>
      <c r="R25" s="9" t="s">
        <v>28</v>
      </c>
      <c r="S25" s="9">
        <f t="shared" ref="S25:S27" si="25">MAX(IF(H25="x",0,G25),IF(J25="x",0,I25),IF(L25="x",0,K25))</f>
        <v>53</v>
      </c>
      <c r="T25" s="9">
        <f t="shared" ref="T25:T27" si="26">MAX(IF(N25="x",0,M25),IF(P25="x",0,O25),IF(R25="x",0,Q25))</f>
        <v>67</v>
      </c>
      <c r="U25" s="10">
        <f t="shared" ref="U25:U27" si="27">S25+T25</f>
        <v>120</v>
      </c>
      <c r="V25" s="17" t="s">
        <v>32</v>
      </c>
      <c r="W25" s="11">
        <f t="shared" ref="W25:W27" si="28">U25*F25</f>
        <v>138.23836458481003</v>
      </c>
      <c r="X25" s="20">
        <v>1.216</v>
      </c>
      <c r="Y25" s="18">
        <f t="shared" ref="Y25:Y26" si="29">U25*(306.54/(266.5-19.44*(E25/100)^(-2)+18.61*(E25/100)^2))</f>
        <v>147.80532517333859</v>
      </c>
      <c r="Z25" s="18">
        <f t="shared" ref="Z25:Z26" si="30">Y25*X25</f>
        <v>179.73127541077972</v>
      </c>
      <c r="AA25" s="1" t="str">
        <f>VLOOKUP(C25,Meltzer!B$1:E$56,4,FALSE)</f>
        <v>W45</v>
      </c>
    </row>
    <row r="26" spans="1:29">
      <c r="A26" s="13">
        <v>131</v>
      </c>
      <c r="B26" s="10" t="s">
        <v>50</v>
      </c>
      <c r="C26" s="13">
        <v>1973</v>
      </c>
      <c r="D26" s="9" t="s">
        <v>51</v>
      </c>
      <c r="E26" s="16">
        <v>80.900000000000006</v>
      </c>
      <c r="F26" s="12">
        <f t="shared" si="24"/>
        <v>1.1513604760374843</v>
      </c>
      <c r="G26" s="13">
        <v>40</v>
      </c>
      <c r="H26" s="9" t="s">
        <v>27</v>
      </c>
      <c r="I26" s="13">
        <v>43</v>
      </c>
      <c r="J26" s="9" t="s">
        <v>27</v>
      </c>
      <c r="K26" s="13">
        <v>46</v>
      </c>
      <c r="L26" s="9" t="s">
        <v>27</v>
      </c>
      <c r="M26" s="13">
        <v>60</v>
      </c>
      <c r="N26" s="9" t="s">
        <v>27</v>
      </c>
      <c r="O26" s="13">
        <v>65</v>
      </c>
      <c r="P26" s="9" t="s">
        <v>27</v>
      </c>
      <c r="Q26" s="13">
        <v>70</v>
      </c>
      <c r="R26" s="9" t="s">
        <v>28</v>
      </c>
      <c r="S26" s="9">
        <f t="shared" si="25"/>
        <v>46</v>
      </c>
      <c r="T26" s="9">
        <f t="shared" si="26"/>
        <v>65</v>
      </c>
      <c r="U26" s="10">
        <f t="shared" si="27"/>
        <v>111</v>
      </c>
      <c r="V26" s="17" t="s">
        <v>41</v>
      </c>
      <c r="W26" s="11">
        <f t="shared" si="28"/>
        <v>127.80101284016075</v>
      </c>
      <c r="X26" s="20">
        <v>1.3839999999999999</v>
      </c>
      <c r="Y26" s="18">
        <f t="shared" si="29"/>
        <v>136.66300332409699</v>
      </c>
      <c r="Z26" s="18">
        <f t="shared" si="30"/>
        <v>189.14159660055023</v>
      </c>
      <c r="AA26" s="1" t="str">
        <f>VLOOKUP(C26,Meltzer!B$1:E$56,4,FALSE)</f>
        <v>W50</v>
      </c>
    </row>
    <row r="27" spans="1:29">
      <c r="A27" s="13">
        <v>62</v>
      </c>
      <c r="B27" s="10" t="s">
        <v>52</v>
      </c>
      <c r="C27" s="13">
        <v>2008</v>
      </c>
      <c r="D27" s="9" t="s">
        <v>34</v>
      </c>
      <c r="E27" s="16">
        <v>78.5</v>
      </c>
      <c r="F27" s="12">
        <f t="shared" si="24"/>
        <v>1.1670438195785937</v>
      </c>
      <c r="G27" s="13">
        <v>60</v>
      </c>
      <c r="H27" s="9" t="s">
        <v>27</v>
      </c>
      <c r="I27" s="13">
        <v>66</v>
      </c>
      <c r="J27" s="9" t="s">
        <v>28</v>
      </c>
      <c r="K27" s="13">
        <v>66</v>
      </c>
      <c r="L27" s="9" t="s">
        <v>28</v>
      </c>
      <c r="M27" s="13">
        <v>75</v>
      </c>
      <c r="N27" s="9" t="s">
        <v>27</v>
      </c>
      <c r="O27" s="13">
        <v>80</v>
      </c>
      <c r="P27" s="9" t="s">
        <v>28</v>
      </c>
      <c r="Q27" s="13">
        <v>80</v>
      </c>
      <c r="R27" s="9" t="s">
        <v>28</v>
      </c>
      <c r="S27" s="9">
        <f t="shared" si="25"/>
        <v>60</v>
      </c>
      <c r="T27" s="9">
        <f t="shared" si="26"/>
        <v>75</v>
      </c>
      <c r="U27" s="10">
        <f t="shared" si="27"/>
        <v>135</v>
      </c>
      <c r="V27" s="17" t="s">
        <v>29</v>
      </c>
      <c r="W27" s="11">
        <f t="shared" si="28"/>
        <v>157.55091564311016</v>
      </c>
      <c r="X27" s="19"/>
      <c r="Y27" s="19"/>
      <c r="Z27" s="13"/>
      <c r="AB27" s="15"/>
      <c r="AC27" s="15"/>
    </row>
    <row r="28" spans="1:29" ht="13.35" customHeight="1">
      <c r="A28" s="118">
        <v>-87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B28" s="15"/>
      <c r="AC28" s="15"/>
    </row>
    <row r="29" spans="1:29">
      <c r="A29" s="20">
        <v>110</v>
      </c>
      <c r="B29" s="10" t="s">
        <v>53</v>
      </c>
      <c r="C29" s="13">
        <v>1971</v>
      </c>
      <c r="D29" s="22" t="s">
        <v>51</v>
      </c>
      <c r="E29" s="16">
        <v>85</v>
      </c>
      <c r="F29" s="12">
        <f>POWER(10,(0.787004341*(LOG10(E29/153.757)*LOG10(E29/153.757))))</f>
        <v>1.1275849082886789</v>
      </c>
      <c r="G29" s="13">
        <v>40</v>
      </c>
      <c r="H29" s="9" t="s">
        <v>27</v>
      </c>
      <c r="I29" s="13">
        <v>43</v>
      </c>
      <c r="J29" s="9" t="s">
        <v>27</v>
      </c>
      <c r="K29" s="13">
        <v>46</v>
      </c>
      <c r="L29" s="9" t="s">
        <v>28</v>
      </c>
      <c r="M29" s="13">
        <v>60</v>
      </c>
      <c r="N29" s="9" t="s">
        <v>27</v>
      </c>
      <c r="O29" s="13">
        <v>65</v>
      </c>
      <c r="P29" s="9" t="s">
        <v>27</v>
      </c>
      <c r="Q29" s="13">
        <v>70</v>
      </c>
      <c r="R29" s="9" t="s">
        <v>28</v>
      </c>
      <c r="S29" s="9">
        <f>MAX(IF(H29="x",0,G29),IF(J29="x",0,I29),IF(L29="x",0,K29))</f>
        <v>43</v>
      </c>
      <c r="T29" s="9">
        <f>MAX(IF(N29="x",0,M29),IF(P29="x",0,O29),IF(R29="x",0,Q29))</f>
        <v>65</v>
      </c>
      <c r="U29" s="10">
        <f>S29+T29</f>
        <v>108</v>
      </c>
      <c r="V29" s="17" t="s">
        <v>29</v>
      </c>
      <c r="W29" s="11">
        <f>U29*F29</f>
        <v>121.77917009517732</v>
      </c>
      <c r="X29" s="20">
        <v>1.456</v>
      </c>
      <c r="Y29" s="18">
        <f>U29*(306.54/(266.5-19.44*(E29/100)^(-2)+18.61*(E29/100)^2))</f>
        <v>130.83477367346038</v>
      </c>
      <c r="Z29" s="18">
        <f>Y29*X29</f>
        <v>190.49543046855831</v>
      </c>
      <c r="AA29" s="1" t="str">
        <f>VLOOKUP(C29,Meltzer!B$1:E$56,4,FALSE)</f>
        <v>W50</v>
      </c>
    </row>
    <row r="31" spans="1:29">
      <c r="B31" s="23"/>
      <c r="E31" s="24"/>
      <c r="O31" s="25"/>
    </row>
    <row r="32" spans="1:29">
      <c r="B32" s="25" t="s">
        <v>54</v>
      </c>
      <c r="C32" s="26" t="s">
        <v>55</v>
      </c>
      <c r="E32" s="24" t="s">
        <v>56</v>
      </c>
      <c r="F32" s="122" t="s">
        <v>57</v>
      </c>
      <c r="G32" s="122"/>
      <c r="H32" s="122"/>
      <c r="O32" s="25" t="s">
        <v>58</v>
      </c>
      <c r="P32" s="122" t="s">
        <v>59</v>
      </c>
      <c r="Q32" s="122"/>
      <c r="R32" s="122"/>
      <c r="S32" s="122"/>
      <c r="T32" s="26" t="s">
        <v>60</v>
      </c>
      <c r="V32" s="27" t="s">
        <v>61</v>
      </c>
    </row>
    <row r="33" spans="1:27">
      <c r="F33" s="121" t="s">
        <v>62</v>
      </c>
      <c r="G33" s="121"/>
      <c r="H33" s="121"/>
      <c r="O33" s="25" t="s">
        <v>63</v>
      </c>
      <c r="P33" s="122" t="s">
        <v>64</v>
      </c>
      <c r="Q33" s="122"/>
      <c r="R33" s="122"/>
      <c r="S33" s="122"/>
      <c r="V33" s="27" t="s">
        <v>65</v>
      </c>
    </row>
    <row r="34" spans="1:27">
      <c r="B34" s="23"/>
      <c r="F34" s="26" t="s">
        <v>66</v>
      </c>
      <c r="O34" s="25"/>
    </row>
    <row r="35" spans="1:27">
      <c r="B35" s="23"/>
      <c r="O35" s="25"/>
    </row>
    <row r="36" spans="1:27">
      <c r="B36" s="23"/>
    </row>
    <row r="37" spans="1:27">
      <c r="B37" s="26"/>
      <c r="C37" s="27"/>
      <c r="M37" s="109" t="s">
        <v>67</v>
      </c>
      <c r="N37" s="109"/>
      <c r="O37" s="109"/>
      <c r="P37" s="28"/>
      <c r="Q37" s="111" t="s">
        <v>68</v>
      </c>
      <c r="R37" s="111"/>
      <c r="S37" s="111"/>
      <c r="T37" s="111"/>
      <c r="U37" s="123" t="s">
        <v>69</v>
      </c>
      <c r="V37" s="123"/>
      <c r="W37" s="123"/>
    </row>
    <row r="38" spans="1:27">
      <c r="A38" s="124" t="s">
        <v>5</v>
      </c>
      <c r="B38" s="124"/>
      <c r="C38" s="124"/>
      <c r="D38" s="124"/>
      <c r="E38" s="124"/>
      <c r="F38" s="124"/>
      <c r="G38" s="124" t="s">
        <v>6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29"/>
      <c r="S38" s="124" t="s">
        <v>7</v>
      </c>
      <c r="T38" s="124"/>
      <c r="U38" s="124"/>
      <c r="V38" s="124"/>
      <c r="W38" s="124"/>
      <c r="X38" s="124"/>
      <c r="Y38" s="124"/>
      <c r="Z38" s="124"/>
    </row>
    <row r="39" spans="1:27" ht="12.95" customHeight="1">
      <c r="A39" s="113" t="s">
        <v>9</v>
      </c>
      <c r="B39" s="113" t="s">
        <v>10</v>
      </c>
      <c r="C39" s="113" t="s">
        <v>11</v>
      </c>
      <c r="D39" s="113" t="s">
        <v>12</v>
      </c>
      <c r="E39" s="114" t="s">
        <v>13</v>
      </c>
      <c r="F39" s="115" t="s">
        <v>14</v>
      </c>
      <c r="G39" s="116" t="s">
        <v>15</v>
      </c>
      <c r="H39" s="116"/>
      <c r="I39" s="116"/>
      <c r="J39" s="116"/>
      <c r="K39" s="116"/>
      <c r="L39" s="8"/>
      <c r="M39" s="116" t="s">
        <v>16</v>
      </c>
      <c r="N39" s="116"/>
      <c r="O39" s="116"/>
      <c r="P39" s="116"/>
      <c r="Q39" s="116"/>
      <c r="R39" s="8"/>
      <c r="S39" s="116" t="s">
        <v>17</v>
      </c>
      <c r="T39" s="116" t="s">
        <v>18</v>
      </c>
      <c r="U39" s="116" t="s">
        <v>19</v>
      </c>
      <c r="V39" s="119" t="s">
        <v>20</v>
      </c>
      <c r="W39" s="120" t="s">
        <v>21</v>
      </c>
      <c r="X39" s="117" t="s">
        <v>22</v>
      </c>
      <c r="Y39" s="117" t="s">
        <v>23</v>
      </c>
      <c r="Z39" s="117" t="s">
        <v>24</v>
      </c>
    </row>
    <row r="40" spans="1:27">
      <c r="A40" s="113"/>
      <c r="B40" s="113"/>
      <c r="C40" s="113"/>
      <c r="D40" s="113"/>
      <c r="E40" s="114"/>
      <c r="F40" s="115"/>
      <c r="G40" s="8">
        <v>1</v>
      </c>
      <c r="H40" s="8"/>
      <c r="I40" s="8">
        <v>2</v>
      </c>
      <c r="J40" s="8"/>
      <c r="K40" s="8">
        <v>3</v>
      </c>
      <c r="L40" s="8"/>
      <c r="M40" s="8">
        <v>1</v>
      </c>
      <c r="N40" s="8"/>
      <c r="O40" s="8">
        <v>2</v>
      </c>
      <c r="P40" s="8"/>
      <c r="Q40" s="8">
        <v>3</v>
      </c>
      <c r="R40" s="8"/>
      <c r="S40" s="116"/>
      <c r="T40" s="116"/>
      <c r="U40" s="116"/>
      <c r="V40" s="119"/>
      <c r="W40" s="120"/>
      <c r="X40" s="117"/>
      <c r="Y40" s="117"/>
      <c r="Z40" s="117"/>
      <c r="AA40" s="15"/>
    </row>
    <row r="41" spans="1:27" ht="13.35" customHeight="1">
      <c r="A41" s="125">
        <v>-49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</row>
    <row r="42" spans="1:27" ht="13.35" customHeight="1">
      <c r="A42" s="19">
        <v>137</v>
      </c>
      <c r="B42" s="30" t="s">
        <v>70</v>
      </c>
      <c r="C42" s="19">
        <v>2010</v>
      </c>
      <c r="D42" s="9" t="s">
        <v>44</v>
      </c>
      <c r="E42" s="31">
        <v>46.9</v>
      </c>
      <c r="F42" s="32">
        <f>POWER(10,(0.722762521*(LOG10(E42/193.609)*LOG10(E42/193.609))))</f>
        <v>1.8794743881822853</v>
      </c>
      <c r="G42" s="19">
        <v>47</v>
      </c>
      <c r="H42" s="33" t="s">
        <v>27</v>
      </c>
      <c r="I42" s="19">
        <v>50</v>
      </c>
      <c r="J42" s="33" t="s">
        <v>27</v>
      </c>
      <c r="K42" s="19">
        <v>51</v>
      </c>
      <c r="L42" s="33" t="s">
        <v>27</v>
      </c>
      <c r="M42" s="19">
        <v>60</v>
      </c>
      <c r="N42" s="33" t="s">
        <v>27</v>
      </c>
      <c r="O42" s="19">
        <v>63</v>
      </c>
      <c r="P42" s="33" t="s">
        <v>27</v>
      </c>
      <c r="Q42" s="19" t="s">
        <v>28</v>
      </c>
      <c r="R42" s="33" t="s">
        <v>28</v>
      </c>
      <c r="S42" s="33">
        <f>MAX(IF(H42="x",0,G42),IF(J42="x",0,I42),IF(L42="x",0,K42))</f>
        <v>51</v>
      </c>
      <c r="T42" s="33">
        <f>MAX(IF(N42="x",0,M42),IF(P42="x",0,O42),IF(R42="x",0,Q42))</f>
        <v>63</v>
      </c>
      <c r="U42" s="34">
        <f>S42+T42</f>
        <v>114</v>
      </c>
      <c r="V42" s="14" t="s">
        <v>29</v>
      </c>
      <c r="W42" s="35">
        <f>U42*F42</f>
        <v>214.26008025278051</v>
      </c>
      <c r="X42" s="19"/>
      <c r="Y42" s="19"/>
      <c r="Z42" s="13"/>
    </row>
    <row r="43" spans="1:27" ht="13.35" customHeight="1">
      <c r="A43" s="125">
        <v>-55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</row>
    <row r="44" spans="1:27" ht="25.5">
      <c r="A44" s="19">
        <v>108</v>
      </c>
      <c r="B44" s="30" t="s">
        <v>71</v>
      </c>
      <c r="C44" s="19">
        <v>2010</v>
      </c>
      <c r="D44" s="9" t="s">
        <v>72</v>
      </c>
      <c r="E44" s="31">
        <v>53.9</v>
      </c>
      <c r="F44" s="32">
        <f t="shared" ref="F44:F45" si="31">POWER(10,(0.722762521*(LOG10(E44/193.609)*LOG10(E44/193.609))))</f>
        <v>1.6707027677406636</v>
      </c>
      <c r="G44" s="19">
        <v>55</v>
      </c>
      <c r="H44" s="33" t="s">
        <v>27</v>
      </c>
      <c r="I44" s="19">
        <v>58</v>
      </c>
      <c r="J44" s="33" t="s">
        <v>27</v>
      </c>
      <c r="K44" s="19">
        <v>60</v>
      </c>
      <c r="L44" s="33" t="s">
        <v>27</v>
      </c>
      <c r="M44" s="19">
        <v>72</v>
      </c>
      <c r="N44" s="33" t="s">
        <v>27</v>
      </c>
      <c r="O44" s="19">
        <v>75</v>
      </c>
      <c r="P44" s="33" t="s">
        <v>27</v>
      </c>
      <c r="Q44" s="19">
        <v>77</v>
      </c>
      <c r="R44" s="33" t="s">
        <v>28</v>
      </c>
      <c r="S44" s="33">
        <f t="shared" ref="S44:S45" si="32">MAX(IF(H44="x",0,G44),IF(J44="x",0,I44),IF(L44="x",0,K44))</f>
        <v>60</v>
      </c>
      <c r="T44" s="33">
        <f t="shared" ref="T44:T45" si="33">MAX(IF(N44="x",0,M44),IF(P44="x",0,O44),IF(R44="x",0,Q44))</f>
        <v>75</v>
      </c>
      <c r="U44" s="34">
        <f t="shared" ref="U44:U45" si="34">S44+T44</f>
        <v>135</v>
      </c>
      <c r="V44" s="14" t="s">
        <v>32</v>
      </c>
      <c r="W44" s="35">
        <f t="shared" ref="W44:W45" si="35">U44*F44</f>
        <v>225.54487364498959</v>
      </c>
      <c r="X44" s="19"/>
      <c r="Y44" s="19"/>
      <c r="Z44" s="13"/>
    </row>
    <row r="45" spans="1:27" ht="25.5">
      <c r="A45" s="19">
        <v>42</v>
      </c>
      <c r="B45" s="30" t="s">
        <v>73</v>
      </c>
      <c r="C45" s="19">
        <v>2008</v>
      </c>
      <c r="D45" s="9" t="s">
        <v>72</v>
      </c>
      <c r="E45" s="31">
        <v>54.2</v>
      </c>
      <c r="F45" s="32">
        <f t="shared" si="31"/>
        <v>1.6632913846048809</v>
      </c>
      <c r="G45" s="19">
        <v>75</v>
      </c>
      <c r="H45" s="33" t="s">
        <v>27</v>
      </c>
      <c r="I45" s="19">
        <v>79</v>
      </c>
      <c r="J45" s="33" t="s">
        <v>28</v>
      </c>
      <c r="K45" s="19">
        <v>79</v>
      </c>
      <c r="L45" s="33" t="s">
        <v>27</v>
      </c>
      <c r="M45" s="19">
        <v>91</v>
      </c>
      <c r="N45" s="33" t="s">
        <v>28</v>
      </c>
      <c r="O45" s="19">
        <v>91</v>
      </c>
      <c r="P45" s="33" t="s">
        <v>28</v>
      </c>
      <c r="Q45" s="19">
        <v>91</v>
      </c>
      <c r="R45" s="33" t="s">
        <v>27</v>
      </c>
      <c r="S45" s="33">
        <f t="shared" si="32"/>
        <v>79</v>
      </c>
      <c r="T45" s="33">
        <f t="shared" si="33"/>
        <v>91</v>
      </c>
      <c r="U45" s="34">
        <f t="shared" si="34"/>
        <v>170</v>
      </c>
      <c r="V45" s="14" t="s">
        <v>29</v>
      </c>
      <c r="W45" s="35">
        <f t="shared" si="35"/>
        <v>282.75953538282977</v>
      </c>
      <c r="X45" s="19"/>
      <c r="Y45" s="19"/>
      <c r="Z45" s="13"/>
    </row>
    <row r="46" spans="1:27" ht="13.35" customHeight="1">
      <c r="A46" s="126">
        <v>-61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</row>
    <row r="47" spans="1:27" ht="25.5">
      <c r="A47" s="36">
        <v>38</v>
      </c>
      <c r="B47" s="37" t="s">
        <v>74</v>
      </c>
      <c r="C47" s="36">
        <v>2010</v>
      </c>
      <c r="D47" s="38" t="s">
        <v>72</v>
      </c>
      <c r="E47" s="39">
        <v>60.6</v>
      </c>
      <c r="F47" s="40">
        <f t="shared" ref="F47:F48" si="36">POWER(10,(0.722762521*(LOG10(E47/193.609)*LOG10(E47/193.609))))</f>
        <v>1.5272965246082293</v>
      </c>
      <c r="G47" s="36">
        <v>50</v>
      </c>
      <c r="H47" s="41" t="s">
        <v>27</v>
      </c>
      <c r="I47" s="36">
        <v>53</v>
      </c>
      <c r="J47" s="41" t="s">
        <v>27</v>
      </c>
      <c r="K47" s="36">
        <v>55</v>
      </c>
      <c r="L47" s="41" t="s">
        <v>27</v>
      </c>
      <c r="M47" s="36">
        <v>60</v>
      </c>
      <c r="N47" s="41" t="s">
        <v>27</v>
      </c>
      <c r="O47" s="36">
        <v>63</v>
      </c>
      <c r="P47" s="41" t="s">
        <v>27</v>
      </c>
      <c r="Q47" s="36">
        <v>65</v>
      </c>
      <c r="R47" s="41" t="s">
        <v>27</v>
      </c>
      <c r="S47" s="41">
        <f t="shared" ref="S47:S48" si="37">MAX(IF(H47="x",0,G47),IF(J47="x",0,I47),IF(L47="x",0,K47))</f>
        <v>55</v>
      </c>
      <c r="T47" s="41">
        <f t="shared" ref="T47:T48" si="38">MAX(IF(N47="x",0,M47),IF(P47="x",0,O47),IF(R47="x",0,Q47))</f>
        <v>65</v>
      </c>
      <c r="U47" s="42">
        <f t="shared" ref="U47:U48" si="39">S47+T47</f>
        <v>120</v>
      </c>
      <c r="V47" s="43" t="s">
        <v>29</v>
      </c>
      <c r="W47" s="44">
        <f t="shared" ref="W47:W48" si="40">U47*F47</f>
        <v>183.27558295298752</v>
      </c>
      <c r="X47" s="36"/>
      <c r="Y47" s="36"/>
      <c r="Z47" s="45"/>
    </row>
    <row r="48" spans="1:27">
      <c r="A48" s="19">
        <v>102</v>
      </c>
      <c r="B48" s="30" t="s">
        <v>75</v>
      </c>
      <c r="C48" s="19">
        <v>1962</v>
      </c>
      <c r="D48" s="9" t="s">
        <v>37</v>
      </c>
      <c r="E48" s="31">
        <v>55.6</v>
      </c>
      <c r="F48" s="46">
        <f t="shared" si="36"/>
        <v>1.6300641343597415</v>
      </c>
      <c r="G48" s="19">
        <v>40</v>
      </c>
      <c r="H48" s="33" t="s">
        <v>27</v>
      </c>
      <c r="I48" s="19">
        <v>45</v>
      </c>
      <c r="J48" s="33" t="s">
        <v>28</v>
      </c>
      <c r="K48" s="19">
        <v>45</v>
      </c>
      <c r="L48" s="33" t="s">
        <v>27</v>
      </c>
      <c r="M48" s="19">
        <v>50</v>
      </c>
      <c r="N48" s="33" t="s">
        <v>27</v>
      </c>
      <c r="O48" s="19">
        <v>55</v>
      </c>
      <c r="P48" s="33" t="s">
        <v>28</v>
      </c>
      <c r="Q48" s="19">
        <v>55</v>
      </c>
      <c r="R48" s="33" t="s">
        <v>28</v>
      </c>
      <c r="S48" s="33">
        <f t="shared" si="37"/>
        <v>45</v>
      </c>
      <c r="T48" s="33">
        <f t="shared" si="38"/>
        <v>50</v>
      </c>
      <c r="U48" s="34">
        <f t="shared" si="39"/>
        <v>95</v>
      </c>
      <c r="V48" s="14" t="s">
        <v>32</v>
      </c>
      <c r="W48" s="35">
        <f t="shared" si="40"/>
        <v>154.85609276417546</v>
      </c>
      <c r="X48" s="20">
        <v>1.56</v>
      </c>
      <c r="Y48" s="20">
        <f>U48*(463.26/(416.7-47.87*(E48/100)^(-2)+18.93*(E48/100)^2))</f>
        <v>164.39871036567044</v>
      </c>
      <c r="Z48" s="20">
        <f>Y48*X48</f>
        <v>256.46198817044592</v>
      </c>
      <c r="AA48" s="15" t="s">
        <v>76</v>
      </c>
    </row>
    <row r="49" spans="1:27" ht="13.35" customHeight="1">
      <c r="A49" s="125">
        <v>-67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</row>
    <row r="50" spans="1:27" ht="25.5">
      <c r="A50" s="19">
        <v>23</v>
      </c>
      <c r="B50" s="30" t="s">
        <v>77</v>
      </c>
      <c r="C50" s="19">
        <v>2010</v>
      </c>
      <c r="D50" s="9" t="s">
        <v>72</v>
      </c>
      <c r="E50" s="31">
        <v>63.7</v>
      </c>
      <c r="F50" s="46">
        <f t="shared" ref="F50:F51" si="41">POWER(10,(0.722762521*(LOG10(E50/193.609)*LOG10(E50/193.609))))</f>
        <v>1.4738837915623832</v>
      </c>
      <c r="G50" s="19">
        <v>47</v>
      </c>
      <c r="H50" s="33" t="s">
        <v>27</v>
      </c>
      <c r="I50" s="19">
        <v>50</v>
      </c>
      <c r="J50" s="33" t="s">
        <v>28</v>
      </c>
      <c r="K50" s="19">
        <v>50</v>
      </c>
      <c r="L50" s="33" t="s">
        <v>27</v>
      </c>
      <c r="M50" s="19">
        <v>60</v>
      </c>
      <c r="N50" s="33" t="s">
        <v>27</v>
      </c>
      <c r="O50" s="19">
        <v>63</v>
      </c>
      <c r="P50" s="33" t="s">
        <v>27</v>
      </c>
      <c r="Q50" s="19">
        <v>65</v>
      </c>
      <c r="R50" s="33" t="s">
        <v>27</v>
      </c>
      <c r="S50" s="33">
        <f t="shared" ref="S50:S51" si="42">MAX(IF(H50="x",0,G50),IF(J50="x",0,I50),IF(L50="x",0,K50))</f>
        <v>50</v>
      </c>
      <c r="T50" s="33">
        <f t="shared" ref="T50:T51" si="43">MAX(IF(N50="x",0,M50),IF(P50="x",0,O50),IF(R50="x",0,Q50))</f>
        <v>65</v>
      </c>
      <c r="U50" s="34">
        <f t="shared" ref="U50:U51" si="44">S50+T50</f>
        <v>115</v>
      </c>
      <c r="V50" s="14" t="s">
        <v>32</v>
      </c>
      <c r="W50" s="35">
        <f t="shared" ref="W50:W51" si="45">U50*F50</f>
        <v>169.49663602967408</v>
      </c>
      <c r="X50" s="19"/>
      <c r="Y50" s="19"/>
      <c r="Z50" s="13"/>
    </row>
    <row r="51" spans="1:27">
      <c r="A51" s="19">
        <v>147</v>
      </c>
      <c r="B51" s="30" t="s">
        <v>78</v>
      </c>
      <c r="C51" s="19">
        <v>2006</v>
      </c>
      <c r="D51" s="9" t="s">
        <v>79</v>
      </c>
      <c r="E51" s="31">
        <v>65.5</v>
      </c>
      <c r="F51" s="46">
        <f t="shared" si="41"/>
        <v>1.4458507045665894</v>
      </c>
      <c r="G51" s="19">
        <v>80</v>
      </c>
      <c r="H51" s="33" t="s">
        <v>27</v>
      </c>
      <c r="I51" s="19">
        <v>85</v>
      </c>
      <c r="J51" s="33" t="s">
        <v>27</v>
      </c>
      <c r="K51" s="19">
        <v>90</v>
      </c>
      <c r="L51" s="33" t="s">
        <v>27</v>
      </c>
      <c r="M51" s="19">
        <v>95</v>
      </c>
      <c r="N51" s="33" t="s">
        <v>27</v>
      </c>
      <c r="O51" s="19">
        <v>100</v>
      </c>
      <c r="P51" s="33" t="s">
        <v>27</v>
      </c>
      <c r="Q51" s="19">
        <v>105</v>
      </c>
      <c r="R51" s="33" t="s">
        <v>27</v>
      </c>
      <c r="S51" s="33">
        <f t="shared" si="42"/>
        <v>90</v>
      </c>
      <c r="T51" s="33">
        <f t="shared" si="43"/>
        <v>105</v>
      </c>
      <c r="U51" s="34">
        <f t="shared" si="44"/>
        <v>195</v>
      </c>
      <c r="V51" s="14" t="s">
        <v>29</v>
      </c>
      <c r="W51" s="35">
        <f t="shared" si="45"/>
        <v>281.94088739048493</v>
      </c>
      <c r="X51" s="19"/>
      <c r="Y51" s="19"/>
      <c r="Z51" s="13"/>
    </row>
    <row r="52" spans="1:27" ht="13.35" customHeight="1">
      <c r="A52" s="125">
        <v>-73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</row>
    <row r="53" spans="1:27">
      <c r="A53" s="19">
        <v>142</v>
      </c>
      <c r="B53" s="30" t="s">
        <v>80</v>
      </c>
      <c r="C53" s="19">
        <v>2008</v>
      </c>
      <c r="D53" s="9" t="s">
        <v>34</v>
      </c>
      <c r="E53" s="31">
        <v>70.8</v>
      </c>
      <c r="F53" s="46">
        <f>POWER(10,(0.722762521*(LOG10(E53/193.609)*LOG10(E53/193.609))))</f>
        <v>1.3739065713002756</v>
      </c>
      <c r="G53" s="19">
        <v>62</v>
      </c>
      <c r="H53" s="33" t="s">
        <v>28</v>
      </c>
      <c r="I53" s="19">
        <v>62</v>
      </c>
      <c r="J53" s="33" t="s">
        <v>27</v>
      </c>
      <c r="K53" s="19">
        <v>67</v>
      </c>
      <c r="L53" s="33" t="s">
        <v>28</v>
      </c>
      <c r="M53" s="19">
        <v>75</v>
      </c>
      <c r="N53" s="33" t="s">
        <v>27</v>
      </c>
      <c r="O53" s="19">
        <v>80</v>
      </c>
      <c r="P53" s="33" t="s">
        <v>28</v>
      </c>
      <c r="Q53" s="19">
        <v>82</v>
      </c>
      <c r="R53" s="33" t="s">
        <v>28</v>
      </c>
      <c r="S53" s="33">
        <f>MAX(IF(H53="x",0,G53),IF(J53="x",0,I53),IF(L53="x",0,K53))</f>
        <v>62</v>
      </c>
      <c r="T53" s="33">
        <f>MAX(IF(N53="x",0,M53),IF(P53="x",0,O53),IF(R53="x",0,Q53))</f>
        <v>75</v>
      </c>
      <c r="U53" s="34">
        <f>S53+T53</f>
        <v>137</v>
      </c>
      <c r="V53" s="14" t="s">
        <v>29</v>
      </c>
      <c r="W53" s="35">
        <f>U53*F53</f>
        <v>188.22520026813777</v>
      </c>
      <c r="X53" s="19"/>
      <c r="Y53" s="19"/>
      <c r="Z53" s="21"/>
    </row>
    <row r="54" spans="1:27" ht="13.35" customHeight="1">
      <c r="A54" s="125">
        <v>-81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</row>
    <row r="55" spans="1:27" ht="13.35" customHeight="1">
      <c r="A55" s="9">
        <v>132</v>
      </c>
      <c r="B55" s="10" t="s">
        <v>81</v>
      </c>
      <c r="C55" s="9">
        <v>2011</v>
      </c>
      <c r="D55" s="9" t="s">
        <v>82</v>
      </c>
      <c r="E55" s="9">
        <v>79.7</v>
      </c>
      <c r="F55" s="46">
        <f t="shared" ref="F55:F59" si="46">POWER(10,(0.722762521*(LOG10(E55/193.609)*LOG10(E55/193.609))))</f>
        <v>1.280535589850847</v>
      </c>
      <c r="G55" s="19">
        <v>20</v>
      </c>
      <c r="H55" s="9" t="s">
        <v>28</v>
      </c>
      <c r="I55" s="19">
        <v>20</v>
      </c>
      <c r="J55" s="9" t="s">
        <v>27</v>
      </c>
      <c r="K55" s="19">
        <v>25</v>
      </c>
      <c r="L55" s="9" t="s">
        <v>28</v>
      </c>
      <c r="M55" s="19">
        <v>25</v>
      </c>
      <c r="N55" s="9" t="s">
        <v>27</v>
      </c>
      <c r="O55" s="19">
        <v>30</v>
      </c>
      <c r="P55" s="9" t="s">
        <v>27</v>
      </c>
      <c r="Q55" s="19">
        <v>33</v>
      </c>
      <c r="R55" s="9" t="s">
        <v>27</v>
      </c>
      <c r="S55" s="33">
        <f t="shared" ref="S55:S59" si="47">MAX(IF(H55="x",0,G55),IF(J55="x",0,I55),IF(L55="x",0,K55))</f>
        <v>20</v>
      </c>
      <c r="T55" s="9">
        <f t="shared" ref="T55:T59" si="48">MAX(IF(N55="x",0,M55),IF(P55="x",0,O55),IF(R55="x",0,Q55))</f>
        <v>33</v>
      </c>
      <c r="U55" s="34">
        <f t="shared" ref="U55:U59" si="49">S55+T55</f>
        <v>53</v>
      </c>
      <c r="V55" s="17">
        <v>5</v>
      </c>
      <c r="W55" s="35">
        <f t="shared" ref="W55:W59" si="50">U55*F55</f>
        <v>67.868386262094887</v>
      </c>
      <c r="X55" s="17"/>
      <c r="Y55" s="17"/>
      <c r="Z55" s="17"/>
    </row>
    <row r="56" spans="1:27" ht="13.35" customHeight="1">
      <c r="A56" s="9">
        <v>12</v>
      </c>
      <c r="B56" s="47" t="s">
        <v>83</v>
      </c>
      <c r="C56" s="9">
        <v>1987</v>
      </c>
      <c r="D56" s="9" t="s">
        <v>82</v>
      </c>
      <c r="E56" s="9">
        <v>80.5</v>
      </c>
      <c r="F56" s="46">
        <f t="shared" si="46"/>
        <v>1.2734689279922138</v>
      </c>
      <c r="G56" s="19">
        <v>100</v>
      </c>
      <c r="H56" s="9" t="s">
        <v>27</v>
      </c>
      <c r="I56" s="19">
        <v>105</v>
      </c>
      <c r="J56" s="9" t="s">
        <v>27</v>
      </c>
      <c r="K56" s="19">
        <v>110</v>
      </c>
      <c r="L56" s="17" t="s">
        <v>28</v>
      </c>
      <c r="M56" s="19">
        <v>120</v>
      </c>
      <c r="N56" s="17" t="s">
        <v>27</v>
      </c>
      <c r="O56" s="19">
        <v>130</v>
      </c>
      <c r="P56" s="17" t="s">
        <v>27</v>
      </c>
      <c r="Q56" s="19">
        <v>135</v>
      </c>
      <c r="R56" s="17" t="s">
        <v>27</v>
      </c>
      <c r="S56" s="33">
        <f t="shared" si="47"/>
        <v>105</v>
      </c>
      <c r="T56" s="9">
        <f t="shared" si="48"/>
        <v>135</v>
      </c>
      <c r="U56" s="34">
        <f t="shared" si="49"/>
        <v>240</v>
      </c>
      <c r="V56" s="17" t="s">
        <v>29</v>
      </c>
      <c r="W56" s="35">
        <f t="shared" si="50"/>
        <v>305.63254271813133</v>
      </c>
      <c r="X56" s="9">
        <v>1.0880000000000001</v>
      </c>
      <c r="Y56" s="20">
        <f t="shared" ref="Y56:Y59" si="51">U56*(463.26/(416.7-47.87*(E56/100)^(-2)+18.93*(E56/100)^2))</f>
        <v>313.1047419341246</v>
      </c>
      <c r="Z56" s="20">
        <f t="shared" ref="Z56:Z59" si="52">Y56*X56</f>
        <v>340.65795922432761</v>
      </c>
      <c r="AA56" s="1" t="s">
        <v>84</v>
      </c>
    </row>
    <row r="57" spans="1:27">
      <c r="A57" s="19">
        <v>1</v>
      </c>
      <c r="B57" s="34" t="s">
        <v>85</v>
      </c>
      <c r="C57" s="19">
        <v>1969</v>
      </c>
      <c r="D57" s="9" t="s">
        <v>82</v>
      </c>
      <c r="E57" s="31">
        <v>79</v>
      </c>
      <c r="F57" s="46">
        <f t="shared" si="46"/>
        <v>1.2868769833589089</v>
      </c>
      <c r="G57" s="19">
        <v>65</v>
      </c>
      <c r="H57" s="33" t="s">
        <v>27</v>
      </c>
      <c r="I57" s="19">
        <v>70</v>
      </c>
      <c r="J57" s="33" t="s">
        <v>28</v>
      </c>
      <c r="K57" s="19">
        <v>70</v>
      </c>
      <c r="L57" s="33" t="s">
        <v>27</v>
      </c>
      <c r="M57" s="19">
        <v>85</v>
      </c>
      <c r="N57" s="33" t="s">
        <v>27</v>
      </c>
      <c r="O57" s="19">
        <v>90</v>
      </c>
      <c r="P57" s="33" t="s">
        <v>27</v>
      </c>
      <c r="Q57" s="19">
        <v>93</v>
      </c>
      <c r="R57" s="33" t="s">
        <v>28</v>
      </c>
      <c r="S57" s="33">
        <f t="shared" si="47"/>
        <v>70</v>
      </c>
      <c r="T57" s="33">
        <f t="shared" si="48"/>
        <v>90</v>
      </c>
      <c r="U57" s="34">
        <f t="shared" si="49"/>
        <v>160</v>
      </c>
      <c r="V57" s="14">
        <v>4</v>
      </c>
      <c r="W57" s="35">
        <f t="shared" si="50"/>
        <v>205.90031733742541</v>
      </c>
      <c r="X57" s="20">
        <v>1.3759999999999999</v>
      </c>
      <c r="Y57" s="20">
        <f t="shared" si="51"/>
        <v>210.68539519638381</v>
      </c>
      <c r="Z57" s="20">
        <f t="shared" si="52"/>
        <v>289.90310379022412</v>
      </c>
      <c r="AA57" s="15" t="s">
        <v>86</v>
      </c>
    </row>
    <row r="58" spans="1:27">
      <c r="A58" s="19">
        <v>144</v>
      </c>
      <c r="B58" s="34" t="s">
        <v>87</v>
      </c>
      <c r="C58" s="19">
        <v>1985</v>
      </c>
      <c r="D58" s="9" t="s">
        <v>88</v>
      </c>
      <c r="E58" s="31">
        <v>81</v>
      </c>
      <c r="F58" s="46">
        <f t="shared" si="46"/>
        <v>1.2691473455509381</v>
      </c>
      <c r="G58" s="19">
        <v>70</v>
      </c>
      <c r="H58" s="33" t="s">
        <v>27</v>
      </c>
      <c r="I58" s="19">
        <v>75</v>
      </c>
      <c r="J58" s="33" t="s">
        <v>27</v>
      </c>
      <c r="K58" s="19">
        <v>77</v>
      </c>
      <c r="L58" s="33" t="s">
        <v>28</v>
      </c>
      <c r="M58" s="19">
        <v>90</v>
      </c>
      <c r="N58" s="33" t="s">
        <v>27</v>
      </c>
      <c r="O58" s="19">
        <v>95</v>
      </c>
      <c r="P58" s="33" t="s">
        <v>28</v>
      </c>
      <c r="Q58" s="19">
        <v>95</v>
      </c>
      <c r="R58" s="33" t="s">
        <v>28</v>
      </c>
      <c r="S58" s="33">
        <f t="shared" si="47"/>
        <v>75</v>
      </c>
      <c r="T58" s="33">
        <f t="shared" si="48"/>
        <v>90</v>
      </c>
      <c r="U58" s="34">
        <f t="shared" si="49"/>
        <v>165</v>
      </c>
      <c r="V58" s="14" t="s">
        <v>41</v>
      </c>
      <c r="W58" s="35">
        <f t="shared" si="50"/>
        <v>209.40931201590479</v>
      </c>
      <c r="X58" s="20">
        <v>1.1120000000000001</v>
      </c>
      <c r="Y58" s="20">
        <f t="shared" si="51"/>
        <v>214.61762855909126</v>
      </c>
      <c r="Z58" s="20">
        <f t="shared" si="52"/>
        <v>238.65480295770951</v>
      </c>
      <c r="AA58" s="15" t="s">
        <v>89</v>
      </c>
    </row>
    <row r="59" spans="1:27">
      <c r="A59" s="19">
        <v>49</v>
      </c>
      <c r="B59" s="34" t="s">
        <v>90</v>
      </c>
      <c r="C59" s="19">
        <v>1987</v>
      </c>
      <c r="D59" s="9" t="s">
        <v>51</v>
      </c>
      <c r="E59" s="31">
        <v>79.900000000000006</v>
      </c>
      <c r="F59" s="46">
        <f t="shared" si="46"/>
        <v>1.2787510934575874</v>
      </c>
      <c r="G59" s="19">
        <v>75</v>
      </c>
      <c r="H59" s="33" t="s">
        <v>27</v>
      </c>
      <c r="I59" s="19">
        <v>80</v>
      </c>
      <c r="J59" s="33" t="s">
        <v>27</v>
      </c>
      <c r="K59" s="19">
        <v>85</v>
      </c>
      <c r="L59" s="33" t="s">
        <v>27</v>
      </c>
      <c r="M59" s="19">
        <v>110</v>
      </c>
      <c r="N59" s="33" t="s">
        <v>27</v>
      </c>
      <c r="O59" s="19">
        <v>116</v>
      </c>
      <c r="P59" s="33" t="s">
        <v>27</v>
      </c>
      <c r="Q59" s="19">
        <v>122</v>
      </c>
      <c r="R59" s="33" t="s">
        <v>27</v>
      </c>
      <c r="S59" s="33">
        <f t="shared" si="47"/>
        <v>85</v>
      </c>
      <c r="T59" s="33">
        <f t="shared" si="48"/>
        <v>122</v>
      </c>
      <c r="U59" s="34">
        <f t="shared" si="49"/>
        <v>207</v>
      </c>
      <c r="V59" s="14" t="s">
        <v>32</v>
      </c>
      <c r="W59" s="35">
        <f t="shared" si="50"/>
        <v>264.70147634572061</v>
      </c>
      <c r="X59" s="20">
        <v>1.0880000000000001</v>
      </c>
      <c r="Y59" s="20">
        <f t="shared" si="51"/>
        <v>271.04190748991959</v>
      </c>
      <c r="Z59" s="20">
        <f t="shared" si="52"/>
        <v>294.89359534903252</v>
      </c>
      <c r="AA59" s="1" t="s">
        <v>84</v>
      </c>
    </row>
    <row r="60" spans="1:27" ht="12.75" customHeight="1">
      <c r="A60" s="125">
        <v>-89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</row>
    <row r="61" spans="1:27">
      <c r="A61" s="19">
        <v>114</v>
      </c>
      <c r="B61" s="34" t="s">
        <v>91</v>
      </c>
      <c r="C61" s="19">
        <v>2007</v>
      </c>
      <c r="D61" s="9" t="s">
        <v>92</v>
      </c>
      <c r="E61" s="31">
        <v>81.400000000000006</v>
      </c>
      <c r="F61" s="46">
        <f>POWER(10,(0.722762521*(LOG10(E61/193.609)*LOG10(E61/193.609))))</f>
        <v>1.2657414804147447</v>
      </c>
      <c r="G61" s="19">
        <v>60</v>
      </c>
      <c r="H61" s="33" t="s">
        <v>27</v>
      </c>
      <c r="I61" s="19">
        <v>64</v>
      </c>
      <c r="J61" s="33" t="s">
        <v>28</v>
      </c>
      <c r="K61" s="19">
        <v>65</v>
      </c>
      <c r="L61" s="33" t="s">
        <v>28</v>
      </c>
      <c r="M61" s="19">
        <v>75</v>
      </c>
      <c r="N61" s="33" t="s">
        <v>27</v>
      </c>
      <c r="O61" s="19">
        <v>78</v>
      </c>
      <c r="P61" s="33" t="s">
        <v>28</v>
      </c>
      <c r="Q61" s="19">
        <v>78</v>
      </c>
      <c r="R61" s="33" t="s">
        <v>28</v>
      </c>
      <c r="S61" s="33">
        <f>MAX(IF(H61="x",0,G61),IF(J61="x",0,I61),IF(L61="x",0,K61))</f>
        <v>60</v>
      </c>
      <c r="T61" s="33">
        <f>MAX(IF(N61="x",0,M61),IF(P61="x",0,O61),IF(R61="x",0,Q61))</f>
        <v>75</v>
      </c>
      <c r="U61" s="34">
        <f>S61+T61</f>
        <v>135</v>
      </c>
      <c r="V61" s="14">
        <v>9</v>
      </c>
      <c r="W61" s="35">
        <f>U61*F61</f>
        <v>170.87509985599053</v>
      </c>
      <c r="X61" s="19"/>
      <c r="Y61" s="19"/>
      <c r="Z61" s="21"/>
    </row>
    <row r="62" spans="1:27" ht="12.75" customHeight="1">
      <c r="A62" s="125" t="s">
        <v>129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</row>
    <row r="63" spans="1:27">
      <c r="A63" s="19">
        <v>13</v>
      </c>
      <c r="B63" s="34" t="s">
        <v>93</v>
      </c>
      <c r="C63" s="19">
        <v>1972</v>
      </c>
      <c r="D63" s="9" t="s">
        <v>92</v>
      </c>
      <c r="E63" s="31">
        <v>118</v>
      </c>
      <c r="F63" s="46">
        <f>POWER(10,(0.722762521*(LOG10(E63/193.609)*LOG10(E63/193.609))))</f>
        <v>1.0799986904891932</v>
      </c>
      <c r="G63" s="19">
        <v>73</v>
      </c>
      <c r="H63" s="33" t="s">
        <v>27</v>
      </c>
      <c r="I63" s="19">
        <v>76</v>
      </c>
      <c r="J63" s="33" t="s">
        <v>27</v>
      </c>
      <c r="K63" s="19">
        <v>80</v>
      </c>
      <c r="L63" s="33" t="s">
        <v>28</v>
      </c>
      <c r="M63" s="19">
        <v>93</v>
      </c>
      <c r="N63" s="33" t="s">
        <v>27</v>
      </c>
      <c r="O63" s="19">
        <v>98</v>
      </c>
      <c r="P63" s="33" t="s">
        <v>27</v>
      </c>
      <c r="Q63" s="19">
        <v>103</v>
      </c>
      <c r="R63" s="33" t="s">
        <v>27</v>
      </c>
      <c r="S63" s="33">
        <f>MAX(IF(H63="x",0,G63),IF(J63="x",0,I63),IF(L63="x",0,K63))</f>
        <v>76</v>
      </c>
      <c r="T63" s="33">
        <f>MAX(IF(N63="x",0,M63),IF(P63="x",0,O63),IF(R63="x",0,Q63))</f>
        <v>103</v>
      </c>
      <c r="U63" s="34">
        <f>S63+T63</f>
        <v>179</v>
      </c>
      <c r="V63" s="14">
        <v>5</v>
      </c>
      <c r="W63" s="35">
        <f>U63*F63</f>
        <v>193.31976559756558</v>
      </c>
      <c r="X63" s="20">
        <v>1.304</v>
      </c>
      <c r="Y63" s="20">
        <f>U63*(463.26/(416.7-47.87*(E63/100)^(-2)+18.93*(E63/100)^2))</f>
        <v>202.90646783205585</v>
      </c>
      <c r="Z63" s="20">
        <f>Y63*X63</f>
        <v>264.59003405300086</v>
      </c>
      <c r="AA63" s="1" t="str">
        <f>VLOOKUP(C63,Meltzer!B$1:E$56,3,FALSE)</f>
        <v>M50</v>
      </c>
    </row>
    <row r="64" spans="1:27">
      <c r="B64" s="23"/>
      <c r="F64" s="24"/>
      <c r="G64" s="27"/>
      <c r="H64" s="26"/>
      <c r="I64" s="26"/>
      <c r="J64" s="26"/>
      <c r="M64" s="4"/>
      <c r="N64" s="4"/>
      <c r="O64" s="23"/>
      <c r="P64" s="27"/>
      <c r="Q64" s="27"/>
      <c r="R64" s="27"/>
      <c r="S64" s="27"/>
      <c r="T64" s="26"/>
      <c r="V64" s="27"/>
    </row>
    <row r="65" spans="1:31">
      <c r="B65" s="23" t="s">
        <v>94</v>
      </c>
      <c r="F65" s="24" t="s">
        <v>56</v>
      </c>
      <c r="G65" s="27" t="s">
        <v>95</v>
      </c>
      <c r="H65" s="26"/>
      <c r="I65" s="26"/>
      <c r="J65" s="26"/>
      <c r="M65" s="4"/>
      <c r="N65" s="4"/>
      <c r="O65" s="23" t="s">
        <v>58</v>
      </c>
      <c r="P65" s="121" t="s">
        <v>59</v>
      </c>
      <c r="Q65" s="121"/>
      <c r="R65" s="121"/>
      <c r="S65" s="121"/>
      <c r="T65" s="26" t="s">
        <v>60</v>
      </c>
      <c r="V65" s="27" t="s">
        <v>61</v>
      </c>
    </row>
    <row r="66" spans="1:31">
      <c r="B66" s="23"/>
      <c r="F66" s="24"/>
      <c r="G66" s="121" t="s">
        <v>66</v>
      </c>
      <c r="H66" s="121"/>
      <c r="I66" s="121"/>
      <c r="J66" s="121"/>
      <c r="M66" s="4"/>
      <c r="N66" s="4"/>
      <c r="O66" s="25" t="s">
        <v>63</v>
      </c>
      <c r="P66" s="48" t="s">
        <v>64</v>
      </c>
      <c r="Q66" s="49"/>
      <c r="R66" s="49"/>
      <c r="S66" s="49"/>
      <c r="V66" s="27" t="s">
        <v>65</v>
      </c>
    </row>
    <row r="67" spans="1:31">
      <c r="B67" s="23"/>
      <c r="F67" s="24"/>
      <c r="G67" s="122" t="s">
        <v>96</v>
      </c>
      <c r="H67" s="122"/>
      <c r="I67" s="122"/>
      <c r="J67" s="122"/>
      <c r="M67" s="4"/>
      <c r="N67" s="4"/>
      <c r="O67" s="23"/>
      <c r="Q67" s="15"/>
      <c r="R67" s="15"/>
      <c r="U67" s="15"/>
    </row>
    <row r="68" spans="1:31">
      <c r="B68" s="23"/>
      <c r="F68" s="24"/>
      <c r="G68" s="26"/>
      <c r="H68" s="26"/>
      <c r="I68" s="26"/>
      <c r="J68" s="26"/>
      <c r="M68" s="4"/>
      <c r="N68" s="4"/>
      <c r="O68" s="23"/>
      <c r="Q68" s="15"/>
      <c r="R68" s="15"/>
      <c r="U68" s="15"/>
    </row>
    <row r="69" spans="1:31">
      <c r="M69" s="109" t="s">
        <v>97</v>
      </c>
      <c r="N69" s="109"/>
      <c r="O69" s="109"/>
      <c r="P69" s="28"/>
      <c r="Q69" s="111" t="s">
        <v>98</v>
      </c>
      <c r="R69" s="111"/>
      <c r="S69" s="111"/>
      <c r="T69" s="111"/>
      <c r="U69" s="111" t="s">
        <v>99</v>
      </c>
      <c r="V69" s="111"/>
      <c r="W69" s="111"/>
    </row>
    <row r="70" spans="1:31">
      <c r="A70" s="124" t="s">
        <v>5</v>
      </c>
      <c r="B70" s="124"/>
      <c r="C70" s="124"/>
      <c r="D70" s="124"/>
      <c r="E70" s="124"/>
      <c r="F70" s="124"/>
      <c r="G70" s="124" t="s">
        <v>6</v>
      </c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29"/>
      <c r="S70" s="124" t="s">
        <v>7</v>
      </c>
      <c r="T70" s="124"/>
      <c r="U70" s="124"/>
      <c r="V70" s="124"/>
      <c r="W70" s="124"/>
      <c r="X70" s="124"/>
      <c r="Y70" s="124"/>
      <c r="Z70" s="124"/>
    </row>
    <row r="71" spans="1:31" ht="12.95" customHeight="1">
      <c r="A71" s="113" t="s">
        <v>9</v>
      </c>
      <c r="B71" s="113" t="s">
        <v>10</v>
      </c>
      <c r="C71" s="113" t="s">
        <v>11</v>
      </c>
      <c r="D71" s="113" t="s">
        <v>12</v>
      </c>
      <c r="E71" s="114" t="s">
        <v>13</v>
      </c>
      <c r="F71" s="115" t="s">
        <v>14</v>
      </c>
      <c r="G71" s="116" t="s">
        <v>15</v>
      </c>
      <c r="H71" s="116"/>
      <c r="I71" s="116"/>
      <c r="J71" s="116"/>
      <c r="K71" s="116"/>
      <c r="L71" s="8"/>
      <c r="M71" s="116" t="s">
        <v>16</v>
      </c>
      <c r="N71" s="116"/>
      <c r="O71" s="116"/>
      <c r="P71" s="116"/>
      <c r="Q71" s="116"/>
      <c r="R71" s="8"/>
      <c r="S71" s="116" t="s">
        <v>17</v>
      </c>
      <c r="T71" s="116" t="s">
        <v>18</v>
      </c>
      <c r="U71" s="116" t="s">
        <v>19</v>
      </c>
      <c r="V71" s="119" t="s">
        <v>20</v>
      </c>
      <c r="W71" s="120" t="s">
        <v>21</v>
      </c>
      <c r="X71" s="117" t="s">
        <v>22</v>
      </c>
      <c r="Y71" s="117" t="s">
        <v>23</v>
      </c>
      <c r="Z71" s="117" t="s">
        <v>24</v>
      </c>
    </row>
    <row r="72" spans="1:31">
      <c r="A72" s="113"/>
      <c r="B72" s="113"/>
      <c r="C72" s="113"/>
      <c r="D72" s="113"/>
      <c r="E72" s="114"/>
      <c r="F72" s="115"/>
      <c r="G72" s="8">
        <v>1</v>
      </c>
      <c r="H72" s="8"/>
      <c r="I72" s="8">
        <v>2</v>
      </c>
      <c r="J72" s="8"/>
      <c r="K72" s="8">
        <v>3</v>
      </c>
      <c r="L72" s="8"/>
      <c r="M72" s="8">
        <v>1</v>
      </c>
      <c r="N72" s="8"/>
      <c r="O72" s="8">
        <v>2</v>
      </c>
      <c r="P72" s="8"/>
      <c r="Q72" s="8">
        <v>3</v>
      </c>
      <c r="R72" s="8"/>
      <c r="S72" s="116"/>
      <c r="T72" s="116"/>
      <c r="U72" s="116"/>
      <c r="V72" s="119"/>
      <c r="W72" s="120"/>
      <c r="X72" s="117"/>
      <c r="Y72" s="117"/>
      <c r="Z72" s="117"/>
    </row>
    <row r="73" spans="1:31" ht="13.35" customHeight="1">
      <c r="A73" s="127">
        <v>-89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</row>
    <row r="74" spans="1:31">
      <c r="A74" s="19">
        <v>76</v>
      </c>
      <c r="B74" s="34" t="s">
        <v>100</v>
      </c>
      <c r="C74" s="19">
        <v>1957</v>
      </c>
      <c r="D74" s="9" t="s">
        <v>82</v>
      </c>
      <c r="E74" s="31">
        <v>82.7</v>
      </c>
      <c r="F74" s="46">
        <f t="shared" ref="F74:F82" si="53">POWER(10,(0.722762521*(LOG10(E74/193.609)*LOG10(E74/193.609))))</f>
        <v>1.2549783675556359</v>
      </c>
      <c r="G74" s="19">
        <v>55</v>
      </c>
      <c r="H74" s="33" t="s">
        <v>27</v>
      </c>
      <c r="I74" s="19">
        <v>60</v>
      </c>
      <c r="J74" s="33" t="s">
        <v>28</v>
      </c>
      <c r="K74" s="33">
        <v>60</v>
      </c>
      <c r="L74" s="33" t="s">
        <v>28</v>
      </c>
      <c r="M74" s="19">
        <v>60</v>
      </c>
      <c r="N74" s="33" t="s">
        <v>27</v>
      </c>
      <c r="O74" s="19">
        <v>70</v>
      </c>
      <c r="P74" s="33" t="s">
        <v>27</v>
      </c>
      <c r="Q74" s="19">
        <v>75</v>
      </c>
      <c r="R74" s="33" t="s">
        <v>27</v>
      </c>
      <c r="S74" s="33">
        <f t="shared" ref="S74:S82" si="54">MAX(IF(H74="x",0,G74),IF(J74="x",0,I74),IF(L74="x",0,K74))</f>
        <v>55</v>
      </c>
      <c r="T74" s="33">
        <f t="shared" ref="T74:T82" si="55">MAX(IF(N74="x",0,M74),IF(P74="x",0,O74),IF(R74="x",0,Q74))</f>
        <v>75</v>
      </c>
      <c r="U74" s="34">
        <f t="shared" ref="U74:U82" si="56">S74+T74</f>
        <v>130</v>
      </c>
      <c r="V74" s="14">
        <v>10</v>
      </c>
      <c r="W74" s="35">
        <f t="shared" ref="W74:W82" si="57">U74*F74</f>
        <v>163.14718778223266</v>
      </c>
      <c r="X74" s="20">
        <v>1.736</v>
      </c>
      <c r="Y74" s="20">
        <f t="shared" ref="Y74:Y82" si="58">U74*(463.26/(416.7-47.87*(E74/100)^(-2)+18.93*(E74/100)^2))</f>
        <v>167.44920991310363</v>
      </c>
      <c r="Z74" s="20">
        <f t="shared" ref="Z74:Z82" si="59">Y74*X74</f>
        <v>290.69182840914789</v>
      </c>
      <c r="AA74" s="15" t="s">
        <v>101</v>
      </c>
    </row>
    <row r="75" spans="1:31">
      <c r="A75" s="19">
        <v>80</v>
      </c>
      <c r="B75" s="34" t="s">
        <v>102</v>
      </c>
      <c r="C75" s="19">
        <v>1985</v>
      </c>
      <c r="D75" s="9" t="s">
        <v>82</v>
      </c>
      <c r="E75" s="31">
        <v>87.1</v>
      </c>
      <c r="F75" s="46">
        <f t="shared" si="53"/>
        <v>1.2217452636545312</v>
      </c>
      <c r="G75" s="19">
        <v>72</v>
      </c>
      <c r="H75" s="33" t="s">
        <v>27</v>
      </c>
      <c r="I75" s="19">
        <v>77</v>
      </c>
      <c r="J75" s="33" t="s">
        <v>27</v>
      </c>
      <c r="K75" s="19">
        <v>82</v>
      </c>
      <c r="L75" s="33" t="s">
        <v>27</v>
      </c>
      <c r="M75" s="19">
        <v>91</v>
      </c>
      <c r="N75" s="33" t="s">
        <v>27</v>
      </c>
      <c r="O75" s="19">
        <v>96</v>
      </c>
      <c r="P75" s="33" t="s">
        <v>27</v>
      </c>
      <c r="Q75" s="19">
        <v>99</v>
      </c>
      <c r="R75" s="33" t="s">
        <v>27</v>
      </c>
      <c r="S75" s="33">
        <f t="shared" si="54"/>
        <v>82</v>
      </c>
      <c r="T75" s="33">
        <f t="shared" si="55"/>
        <v>99</v>
      </c>
      <c r="U75" s="34">
        <f t="shared" si="56"/>
        <v>181</v>
      </c>
      <c r="V75" s="14">
        <v>6</v>
      </c>
      <c r="W75" s="35">
        <f t="shared" si="57"/>
        <v>221.13589272147016</v>
      </c>
      <c r="X75" s="20">
        <v>1.1120000000000001</v>
      </c>
      <c r="Y75" s="20">
        <f t="shared" si="58"/>
        <v>227.87732635963243</v>
      </c>
      <c r="Z75" s="20">
        <f t="shared" si="59"/>
        <v>253.39958691191129</v>
      </c>
      <c r="AA75" s="15" t="s">
        <v>89</v>
      </c>
    </row>
    <row r="76" spans="1:31">
      <c r="A76" s="19">
        <v>112</v>
      </c>
      <c r="B76" s="34" t="s">
        <v>103</v>
      </c>
      <c r="C76" s="19">
        <v>1984</v>
      </c>
      <c r="D76" s="9" t="s">
        <v>34</v>
      </c>
      <c r="E76" s="31">
        <v>83.1</v>
      </c>
      <c r="F76" s="46">
        <f t="shared" si="53"/>
        <v>1.2517580603993881</v>
      </c>
      <c r="G76" s="19">
        <v>70</v>
      </c>
      <c r="H76" s="33" t="s">
        <v>27</v>
      </c>
      <c r="I76" s="19">
        <v>75</v>
      </c>
      <c r="J76" s="33" t="s">
        <v>27</v>
      </c>
      <c r="K76" s="33">
        <v>80</v>
      </c>
      <c r="L76" s="33" t="s">
        <v>28</v>
      </c>
      <c r="M76" s="19">
        <v>92</v>
      </c>
      <c r="N76" s="33" t="s">
        <v>27</v>
      </c>
      <c r="O76" s="19">
        <v>97</v>
      </c>
      <c r="P76" s="33" t="s">
        <v>28</v>
      </c>
      <c r="Q76" s="19">
        <v>98</v>
      </c>
      <c r="R76" s="33" t="s">
        <v>28</v>
      </c>
      <c r="S76" s="33">
        <f t="shared" si="54"/>
        <v>75</v>
      </c>
      <c r="T76" s="33">
        <f t="shared" si="55"/>
        <v>92</v>
      </c>
      <c r="U76" s="34">
        <f t="shared" si="56"/>
        <v>167</v>
      </c>
      <c r="V76" s="14">
        <v>8</v>
      </c>
      <c r="W76" s="35">
        <f t="shared" si="57"/>
        <v>209.04359608669782</v>
      </c>
      <c r="X76" s="20">
        <v>1.1240000000000001</v>
      </c>
      <c r="Y76" s="20">
        <f t="shared" si="58"/>
        <v>214.63176285943197</v>
      </c>
      <c r="Z76" s="20">
        <f t="shared" si="59"/>
        <v>241.24610145400155</v>
      </c>
      <c r="AA76" s="15" t="s">
        <v>89</v>
      </c>
    </row>
    <row r="77" spans="1:31">
      <c r="A77" s="19">
        <v>71</v>
      </c>
      <c r="B77" s="34" t="s">
        <v>104</v>
      </c>
      <c r="C77" s="19">
        <v>1984</v>
      </c>
      <c r="D77" s="9" t="s">
        <v>34</v>
      </c>
      <c r="E77" s="31">
        <v>82.3</v>
      </c>
      <c r="F77" s="46">
        <f t="shared" si="53"/>
        <v>1.2582411574443215</v>
      </c>
      <c r="G77" s="19">
        <v>70</v>
      </c>
      <c r="H77" s="33" t="s">
        <v>27</v>
      </c>
      <c r="I77" s="19">
        <v>75</v>
      </c>
      <c r="J77" s="33" t="s">
        <v>27</v>
      </c>
      <c r="K77" s="19">
        <v>78</v>
      </c>
      <c r="L77" s="33" t="s">
        <v>28</v>
      </c>
      <c r="M77" s="19">
        <v>95</v>
      </c>
      <c r="N77" s="33" t="s">
        <v>28</v>
      </c>
      <c r="O77" s="19">
        <v>98</v>
      </c>
      <c r="P77" s="33" t="s">
        <v>27</v>
      </c>
      <c r="Q77" s="19">
        <v>101</v>
      </c>
      <c r="R77" s="33" t="s">
        <v>28</v>
      </c>
      <c r="S77" s="33">
        <f t="shared" si="54"/>
        <v>75</v>
      </c>
      <c r="T77" s="33">
        <f t="shared" si="55"/>
        <v>98</v>
      </c>
      <c r="U77" s="34">
        <f t="shared" si="56"/>
        <v>173</v>
      </c>
      <c r="V77" s="14">
        <v>7</v>
      </c>
      <c r="W77" s="35">
        <f t="shared" si="57"/>
        <v>217.67572023786764</v>
      </c>
      <c r="X77" s="20">
        <v>1.1240000000000001</v>
      </c>
      <c r="Y77" s="20">
        <f t="shared" si="58"/>
        <v>223.33735913454305</v>
      </c>
      <c r="Z77" s="20">
        <f t="shared" si="59"/>
        <v>251.03119166722641</v>
      </c>
      <c r="AA77" s="1" t="s">
        <v>89</v>
      </c>
    </row>
    <row r="78" spans="1:31">
      <c r="A78" s="19">
        <v>72</v>
      </c>
      <c r="B78" s="50" t="s">
        <v>105</v>
      </c>
      <c r="C78" s="19">
        <v>1963</v>
      </c>
      <c r="D78" s="9" t="s">
        <v>82</v>
      </c>
      <c r="E78" s="31">
        <v>89</v>
      </c>
      <c r="F78" s="46">
        <f t="shared" si="53"/>
        <v>1.2087723179258452</v>
      </c>
      <c r="G78" s="19">
        <v>78</v>
      </c>
      <c r="H78" s="33" t="s">
        <v>27</v>
      </c>
      <c r="I78" s="19">
        <v>85</v>
      </c>
      <c r="J78" s="33" t="s">
        <v>27</v>
      </c>
      <c r="K78" s="19">
        <v>89</v>
      </c>
      <c r="L78" s="33" t="s">
        <v>27</v>
      </c>
      <c r="M78" s="19">
        <v>96</v>
      </c>
      <c r="N78" s="33" t="s">
        <v>27</v>
      </c>
      <c r="O78" s="19">
        <v>106</v>
      </c>
      <c r="P78" s="33" t="s">
        <v>28</v>
      </c>
      <c r="Q78" s="19">
        <v>106</v>
      </c>
      <c r="R78" s="33" t="s">
        <v>28</v>
      </c>
      <c r="S78" s="33">
        <f t="shared" si="54"/>
        <v>89</v>
      </c>
      <c r="T78" s="33">
        <f t="shared" si="55"/>
        <v>96</v>
      </c>
      <c r="U78" s="34">
        <f t="shared" si="56"/>
        <v>185</v>
      </c>
      <c r="V78" s="14">
        <v>4</v>
      </c>
      <c r="W78" s="35">
        <f t="shared" si="57"/>
        <v>223.62287881628134</v>
      </c>
      <c r="X78" s="20">
        <v>1.5309999999999999</v>
      </c>
      <c r="Y78" s="20">
        <f t="shared" si="58"/>
        <v>230.84378077160196</v>
      </c>
      <c r="Z78" s="20">
        <f t="shared" si="59"/>
        <v>353.42182836132258</v>
      </c>
      <c r="AA78" s="15" t="s">
        <v>76</v>
      </c>
      <c r="AE78" s="15"/>
    </row>
    <row r="79" spans="1:31">
      <c r="A79" s="19">
        <v>77</v>
      </c>
      <c r="B79" s="34" t="s">
        <v>106</v>
      </c>
      <c r="C79" s="19">
        <v>1965</v>
      </c>
      <c r="D79" s="9" t="s">
        <v>82</v>
      </c>
      <c r="E79" s="31">
        <v>83.9</v>
      </c>
      <c r="F79" s="46">
        <f t="shared" si="53"/>
        <v>1.2454421197774455</v>
      </c>
      <c r="G79" s="19">
        <v>79</v>
      </c>
      <c r="H79" s="33" t="s">
        <v>27</v>
      </c>
      <c r="I79" s="19">
        <v>86</v>
      </c>
      <c r="J79" s="33" t="s">
        <v>28</v>
      </c>
      <c r="K79" s="33">
        <v>86</v>
      </c>
      <c r="L79" s="33" t="s">
        <v>27</v>
      </c>
      <c r="M79" s="19">
        <v>95</v>
      </c>
      <c r="N79" s="33" t="s">
        <v>27</v>
      </c>
      <c r="O79" s="19">
        <v>105</v>
      </c>
      <c r="P79" s="33" t="s">
        <v>27</v>
      </c>
      <c r="Q79" s="19">
        <v>110</v>
      </c>
      <c r="R79" s="33" t="s">
        <v>27</v>
      </c>
      <c r="S79" s="33">
        <f t="shared" si="54"/>
        <v>86</v>
      </c>
      <c r="T79" s="33">
        <f t="shared" si="55"/>
        <v>110</v>
      </c>
      <c r="U79" s="34">
        <f t="shared" si="56"/>
        <v>196</v>
      </c>
      <c r="V79" s="14" t="s">
        <v>32</v>
      </c>
      <c r="W79" s="35">
        <f t="shared" si="57"/>
        <v>244.1066554763793</v>
      </c>
      <c r="X79" s="20">
        <v>1.4770000000000001</v>
      </c>
      <c r="Y79" s="20">
        <f t="shared" si="58"/>
        <v>250.81169850453998</v>
      </c>
      <c r="Z79" s="20">
        <f t="shared" si="59"/>
        <v>370.44887869120555</v>
      </c>
      <c r="AA79" s="15" t="s">
        <v>76</v>
      </c>
    </row>
    <row r="80" spans="1:31" ht="25.5">
      <c r="A80" s="19">
        <v>18</v>
      </c>
      <c r="B80" s="34" t="s">
        <v>107</v>
      </c>
      <c r="C80" s="19">
        <v>1988</v>
      </c>
      <c r="D80" s="9" t="s">
        <v>108</v>
      </c>
      <c r="E80" s="31">
        <v>83.6</v>
      </c>
      <c r="F80" s="46">
        <f t="shared" si="53"/>
        <v>1.2477913568023331</v>
      </c>
      <c r="G80" s="19">
        <v>75</v>
      </c>
      <c r="H80" s="33" t="s">
        <v>27</v>
      </c>
      <c r="I80" s="19">
        <v>82</v>
      </c>
      <c r="J80" s="33" t="s">
        <v>27</v>
      </c>
      <c r="K80" s="19">
        <v>87</v>
      </c>
      <c r="L80" s="33" t="s">
        <v>27</v>
      </c>
      <c r="M80" s="19">
        <v>105</v>
      </c>
      <c r="N80" s="33" t="s">
        <v>27</v>
      </c>
      <c r="O80" s="19">
        <v>110</v>
      </c>
      <c r="P80" s="33" t="s">
        <v>27</v>
      </c>
      <c r="Q80" s="19">
        <v>114</v>
      </c>
      <c r="R80" s="33" t="s">
        <v>27</v>
      </c>
      <c r="S80" s="33">
        <f t="shared" si="54"/>
        <v>87</v>
      </c>
      <c r="T80" s="33">
        <f t="shared" si="55"/>
        <v>114</v>
      </c>
      <c r="U80" s="34">
        <f t="shared" si="56"/>
        <v>201</v>
      </c>
      <c r="V80" s="14" t="s">
        <v>29</v>
      </c>
      <c r="W80" s="35">
        <f t="shared" si="57"/>
        <v>250.80606271726896</v>
      </c>
      <c r="X80" s="20">
        <v>1.0760000000000001</v>
      </c>
      <c r="Y80" s="20">
        <f t="shared" si="58"/>
        <v>257.625600629703</v>
      </c>
      <c r="Z80" s="20">
        <f t="shared" si="59"/>
        <v>277.20514627756046</v>
      </c>
      <c r="AA80" s="1" t="str">
        <f>VLOOKUP(C80,Meltzer!B$1:E$56,3,FALSE)</f>
        <v>M35</v>
      </c>
    </row>
    <row r="81" spans="1:27">
      <c r="A81" s="19">
        <v>34</v>
      </c>
      <c r="B81" s="34" t="s">
        <v>109</v>
      </c>
      <c r="C81" s="19">
        <v>1977</v>
      </c>
      <c r="D81" s="9" t="s">
        <v>79</v>
      </c>
      <c r="E81" s="31">
        <v>84.2</v>
      </c>
      <c r="F81" s="46">
        <f t="shared" si="53"/>
        <v>1.2431156273424715</v>
      </c>
      <c r="G81" s="19">
        <v>85</v>
      </c>
      <c r="H81" s="33" t="s">
        <v>28</v>
      </c>
      <c r="I81" s="19">
        <v>85</v>
      </c>
      <c r="J81" s="33" t="s">
        <v>27</v>
      </c>
      <c r="K81" s="19">
        <v>90</v>
      </c>
      <c r="L81" s="33" t="s">
        <v>28</v>
      </c>
      <c r="M81" s="19">
        <v>90</v>
      </c>
      <c r="N81" s="33" t="s">
        <v>27</v>
      </c>
      <c r="O81" s="19">
        <v>100</v>
      </c>
      <c r="P81" s="33" t="s">
        <v>27</v>
      </c>
      <c r="Q81" s="19">
        <v>110</v>
      </c>
      <c r="R81" s="33" t="s">
        <v>28</v>
      </c>
      <c r="S81" s="33">
        <f t="shared" si="54"/>
        <v>85</v>
      </c>
      <c r="T81" s="33">
        <f t="shared" si="55"/>
        <v>100</v>
      </c>
      <c r="U81" s="34">
        <f t="shared" si="56"/>
        <v>185</v>
      </c>
      <c r="V81" s="14">
        <v>5</v>
      </c>
      <c r="W81" s="35">
        <f t="shared" si="57"/>
        <v>229.97639105835722</v>
      </c>
      <c r="X81" s="20">
        <v>1.2150000000000001</v>
      </c>
      <c r="Y81" s="20">
        <f t="shared" si="58"/>
        <v>236.35738428402655</v>
      </c>
      <c r="Z81" s="20">
        <f t="shared" si="59"/>
        <v>287.17422190509228</v>
      </c>
      <c r="AA81" s="1" t="s">
        <v>110</v>
      </c>
    </row>
    <row r="82" spans="1:27">
      <c r="A82" s="19">
        <v>16</v>
      </c>
      <c r="B82" s="34" t="s">
        <v>111</v>
      </c>
      <c r="C82" s="19">
        <v>1982</v>
      </c>
      <c r="D82" s="9" t="s">
        <v>112</v>
      </c>
      <c r="E82" s="31">
        <v>88.6</v>
      </c>
      <c r="F82" s="46">
        <f t="shared" si="53"/>
        <v>1.2114396238436707</v>
      </c>
      <c r="G82" s="19">
        <v>85</v>
      </c>
      <c r="H82" s="33" t="s">
        <v>27</v>
      </c>
      <c r="I82" s="19">
        <v>90</v>
      </c>
      <c r="J82" s="33" t="s">
        <v>28</v>
      </c>
      <c r="K82" s="19">
        <v>90</v>
      </c>
      <c r="L82" s="33" t="s">
        <v>27</v>
      </c>
      <c r="M82" s="19">
        <v>105</v>
      </c>
      <c r="N82" s="33" t="s">
        <v>27</v>
      </c>
      <c r="O82" s="19">
        <v>111</v>
      </c>
      <c r="P82" s="33" t="s">
        <v>28</v>
      </c>
      <c r="Q82" s="19">
        <v>111</v>
      </c>
      <c r="R82" s="33" t="s">
        <v>28</v>
      </c>
      <c r="S82" s="33">
        <f t="shared" si="54"/>
        <v>90</v>
      </c>
      <c r="T82" s="33">
        <f t="shared" si="55"/>
        <v>105</v>
      </c>
      <c r="U82" s="34">
        <f t="shared" si="56"/>
        <v>195</v>
      </c>
      <c r="V82" s="14" t="s">
        <v>41</v>
      </c>
      <c r="W82" s="35">
        <f t="shared" si="57"/>
        <v>236.23072664951579</v>
      </c>
      <c r="X82" s="20">
        <v>1.1479999999999999</v>
      </c>
      <c r="Y82" s="20">
        <f t="shared" si="58"/>
        <v>243.76922497310542</v>
      </c>
      <c r="Z82" s="20">
        <f t="shared" si="59"/>
        <v>279.84707026912503</v>
      </c>
      <c r="AA82" s="15" t="s">
        <v>89</v>
      </c>
    </row>
    <row r="83" spans="1:27" ht="13.35" customHeight="1">
      <c r="A83" s="125">
        <v>-96</v>
      </c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</row>
    <row r="84" spans="1:27">
      <c r="A84" s="19">
        <v>46</v>
      </c>
      <c r="B84" s="34" t="s">
        <v>113</v>
      </c>
      <c r="C84" s="19">
        <v>1962</v>
      </c>
      <c r="D84" s="9" t="s">
        <v>82</v>
      </c>
      <c r="E84" s="31">
        <v>93.1</v>
      </c>
      <c r="F84" s="46">
        <f t="shared" ref="F84:F90" si="60">POWER(10,(0.722762521*(LOG10(E84/193.609)*LOG10(E84/193.609))))</f>
        <v>1.1832528014643093</v>
      </c>
      <c r="G84" s="19">
        <v>45</v>
      </c>
      <c r="H84" s="33" t="s">
        <v>27</v>
      </c>
      <c r="I84" s="19">
        <v>50</v>
      </c>
      <c r="J84" s="33" t="s">
        <v>27</v>
      </c>
      <c r="K84" s="19">
        <v>52</v>
      </c>
      <c r="L84" s="33" t="s">
        <v>28</v>
      </c>
      <c r="M84" s="19">
        <v>60</v>
      </c>
      <c r="N84" s="33" t="s">
        <v>28</v>
      </c>
      <c r="O84" s="19">
        <v>60</v>
      </c>
      <c r="P84" s="33" t="s">
        <v>27</v>
      </c>
      <c r="Q84" s="19" t="s">
        <v>28</v>
      </c>
      <c r="R84" s="33" t="s">
        <v>28</v>
      </c>
      <c r="S84" s="33">
        <f t="shared" ref="S84:S90" si="61">MAX(IF(H84="x",0,G84),IF(J84="x",0,I84),IF(L84="x",0,K84))</f>
        <v>50</v>
      </c>
      <c r="T84" s="33">
        <f t="shared" ref="T84:T90" si="62">MAX(IF(N84="x",0,M84),IF(P84="x",0,O84),IF(R84="x",0,Q84))</f>
        <v>60</v>
      </c>
      <c r="U84" s="34">
        <f t="shared" ref="U84:U90" si="63">S84+T84</f>
        <v>110</v>
      </c>
      <c r="V84" s="14">
        <v>7</v>
      </c>
      <c r="W84" s="35">
        <f t="shared" ref="W84:W90" si="64">U84*F84</f>
        <v>130.15780816107403</v>
      </c>
      <c r="X84" s="20">
        <v>1.56</v>
      </c>
      <c r="Y84" s="20">
        <f>U84*(463.26/(416.7-47.87*(E84/100)^(-2)+18.93*(E84/100)^2))</f>
        <v>134.8542138833341</v>
      </c>
      <c r="Z84" s="20">
        <f>Y84*X84</f>
        <v>210.37257365800119</v>
      </c>
      <c r="AA84" s="15" t="s">
        <v>76</v>
      </c>
    </row>
    <row r="85" spans="1:27">
      <c r="A85" s="19">
        <v>55</v>
      </c>
      <c r="B85" s="34" t="s">
        <v>114</v>
      </c>
      <c r="C85" s="19">
        <v>2010</v>
      </c>
      <c r="D85" s="9" t="s">
        <v>82</v>
      </c>
      <c r="E85" s="31">
        <v>95.4</v>
      </c>
      <c r="F85" s="46">
        <f t="shared" si="60"/>
        <v>1.1702728386855143</v>
      </c>
      <c r="G85" s="19">
        <v>50</v>
      </c>
      <c r="H85" s="33" t="s">
        <v>27</v>
      </c>
      <c r="I85" s="19">
        <v>55</v>
      </c>
      <c r="J85" s="33" t="s">
        <v>27</v>
      </c>
      <c r="K85" s="19">
        <v>60</v>
      </c>
      <c r="L85" s="33" t="s">
        <v>28</v>
      </c>
      <c r="M85" s="19">
        <v>75</v>
      </c>
      <c r="N85" s="33" t="s">
        <v>28</v>
      </c>
      <c r="O85" s="19">
        <v>75</v>
      </c>
      <c r="P85" s="33" t="s">
        <v>27</v>
      </c>
      <c r="Q85" s="19">
        <v>81</v>
      </c>
      <c r="R85" s="33" t="s">
        <v>28</v>
      </c>
      <c r="S85" s="33">
        <f t="shared" si="61"/>
        <v>55</v>
      </c>
      <c r="T85" s="33">
        <f t="shared" si="62"/>
        <v>75</v>
      </c>
      <c r="U85" s="34">
        <f t="shared" si="63"/>
        <v>130</v>
      </c>
      <c r="V85" s="14">
        <v>6</v>
      </c>
      <c r="W85" s="35">
        <f t="shared" si="64"/>
        <v>152.13546902911688</v>
      </c>
      <c r="X85" s="20"/>
      <c r="Y85" s="19"/>
      <c r="Z85" s="13"/>
    </row>
    <row r="86" spans="1:27">
      <c r="A86" s="19">
        <v>67</v>
      </c>
      <c r="B86" s="34" t="s">
        <v>115</v>
      </c>
      <c r="C86" s="19">
        <v>1949</v>
      </c>
      <c r="D86" s="9" t="s">
        <v>82</v>
      </c>
      <c r="E86" s="31">
        <v>95.8</v>
      </c>
      <c r="F86" s="46">
        <f t="shared" si="60"/>
        <v>1.1681056385374271</v>
      </c>
      <c r="G86" s="19">
        <v>63</v>
      </c>
      <c r="H86" s="33" t="s">
        <v>27</v>
      </c>
      <c r="I86" s="19">
        <v>67</v>
      </c>
      <c r="J86" s="33" t="s">
        <v>27</v>
      </c>
      <c r="K86" s="19">
        <v>70</v>
      </c>
      <c r="L86" s="33" t="s">
        <v>28</v>
      </c>
      <c r="M86" s="19">
        <v>85</v>
      </c>
      <c r="N86" s="33" t="s">
        <v>27</v>
      </c>
      <c r="O86" s="19">
        <v>90</v>
      </c>
      <c r="P86" s="33" t="s">
        <v>28</v>
      </c>
      <c r="Q86" s="19">
        <v>90</v>
      </c>
      <c r="R86" s="33" t="s">
        <v>27</v>
      </c>
      <c r="S86" s="33">
        <f t="shared" si="61"/>
        <v>67</v>
      </c>
      <c r="T86" s="33">
        <f t="shared" si="62"/>
        <v>90</v>
      </c>
      <c r="U86" s="34">
        <f t="shared" si="63"/>
        <v>157</v>
      </c>
      <c r="V86" s="14">
        <v>5</v>
      </c>
      <c r="W86" s="35">
        <f t="shared" si="64"/>
        <v>183.39258525037604</v>
      </c>
      <c r="X86" s="20">
        <v>2.1389999999999998</v>
      </c>
      <c r="Y86" s="20">
        <f>U86*(463.26/(416.7-47.87*(E86/100)^(-2)+18.93*(E86/100)^2))</f>
        <v>190.4403614794505</v>
      </c>
      <c r="Z86" s="20">
        <f>Y86*X86</f>
        <v>407.35193320454459</v>
      </c>
      <c r="AA86" s="1" t="s">
        <v>116</v>
      </c>
    </row>
    <row r="87" spans="1:27">
      <c r="A87" s="19">
        <v>138</v>
      </c>
      <c r="B87" s="34" t="s">
        <v>117</v>
      </c>
      <c r="C87" s="19">
        <v>2007</v>
      </c>
      <c r="D87" s="9" t="s">
        <v>82</v>
      </c>
      <c r="E87" s="31">
        <v>91</v>
      </c>
      <c r="F87" s="46">
        <f t="shared" si="60"/>
        <v>1.1959217497594801</v>
      </c>
      <c r="G87" s="19">
        <v>80</v>
      </c>
      <c r="H87" s="33" t="s">
        <v>27</v>
      </c>
      <c r="I87" s="19">
        <v>85</v>
      </c>
      <c r="J87" s="33" t="s">
        <v>27</v>
      </c>
      <c r="K87" s="19">
        <v>90</v>
      </c>
      <c r="L87" s="33" t="s">
        <v>27</v>
      </c>
      <c r="M87" s="19">
        <v>105</v>
      </c>
      <c r="N87" s="33" t="s">
        <v>27</v>
      </c>
      <c r="O87" s="19">
        <v>110</v>
      </c>
      <c r="P87" s="33" t="s">
        <v>27</v>
      </c>
      <c r="Q87" s="19">
        <v>115</v>
      </c>
      <c r="R87" s="33" t="s">
        <v>28</v>
      </c>
      <c r="S87" s="33">
        <f t="shared" si="61"/>
        <v>90</v>
      </c>
      <c r="T87" s="33">
        <f t="shared" si="62"/>
        <v>110</v>
      </c>
      <c r="U87" s="34">
        <f t="shared" si="63"/>
        <v>200</v>
      </c>
      <c r="V87" s="14">
        <v>4</v>
      </c>
      <c r="W87" s="35">
        <f t="shared" si="64"/>
        <v>239.18434995189602</v>
      </c>
      <c r="X87" s="20">
        <v>3.0640000000000001</v>
      </c>
      <c r="Y87" s="19"/>
      <c r="Z87" s="13"/>
    </row>
    <row r="88" spans="1:27">
      <c r="A88" s="19">
        <v>83</v>
      </c>
      <c r="B88" s="34" t="s">
        <v>118</v>
      </c>
      <c r="C88" s="19">
        <v>1996</v>
      </c>
      <c r="D88" s="9" t="s">
        <v>34</v>
      </c>
      <c r="E88" s="31">
        <v>91.1</v>
      </c>
      <c r="F88" s="46">
        <f t="shared" si="60"/>
        <v>1.1952998219974225</v>
      </c>
      <c r="G88" s="19">
        <v>90</v>
      </c>
      <c r="H88" s="33" t="s">
        <v>27</v>
      </c>
      <c r="I88" s="19">
        <v>95</v>
      </c>
      <c r="J88" s="33" t="s">
        <v>28</v>
      </c>
      <c r="K88" s="19">
        <v>95</v>
      </c>
      <c r="L88" s="33" t="s">
        <v>28</v>
      </c>
      <c r="M88" s="19">
        <v>120</v>
      </c>
      <c r="N88" s="33" t="s">
        <v>27</v>
      </c>
      <c r="O88" s="19">
        <v>130</v>
      </c>
      <c r="P88" s="33" t="s">
        <v>27</v>
      </c>
      <c r="Q88" s="19">
        <v>135</v>
      </c>
      <c r="R88" s="33" t="s">
        <v>28</v>
      </c>
      <c r="S88" s="33">
        <f t="shared" si="61"/>
        <v>90</v>
      </c>
      <c r="T88" s="33">
        <f t="shared" si="62"/>
        <v>130</v>
      </c>
      <c r="U88" s="34">
        <f t="shared" si="63"/>
        <v>220</v>
      </c>
      <c r="V88" s="14" t="s">
        <v>41</v>
      </c>
      <c r="W88" s="35">
        <f t="shared" si="64"/>
        <v>262.96596083943297</v>
      </c>
      <c r="X88" s="20">
        <v>2.0640000000000001</v>
      </c>
      <c r="Y88" s="19"/>
      <c r="Z88" s="13"/>
    </row>
    <row r="89" spans="1:27">
      <c r="A89" s="19">
        <v>94</v>
      </c>
      <c r="B89" s="34" t="s">
        <v>119</v>
      </c>
      <c r="C89" s="19">
        <v>1989</v>
      </c>
      <c r="D89" s="9" t="s">
        <v>120</v>
      </c>
      <c r="E89" s="31">
        <v>95.1</v>
      </c>
      <c r="F89" s="46">
        <f t="shared" si="60"/>
        <v>1.1719153592917382</v>
      </c>
      <c r="G89" s="19">
        <v>125</v>
      </c>
      <c r="H89" s="33" t="s">
        <v>27</v>
      </c>
      <c r="I89" s="19">
        <v>133</v>
      </c>
      <c r="J89" s="33" t="s">
        <v>28</v>
      </c>
      <c r="K89" s="19">
        <v>133</v>
      </c>
      <c r="L89" s="33" t="s">
        <v>27</v>
      </c>
      <c r="M89" s="19">
        <v>145</v>
      </c>
      <c r="N89" s="33" t="s">
        <v>27</v>
      </c>
      <c r="O89" s="19">
        <v>155</v>
      </c>
      <c r="P89" s="33" t="s">
        <v>27</v>
      </c>
      <c r="Q89" s="19" t="s">
        <v>28</v>
      </c>
      <c r="R89" s="33" t="s">
        <v>28</v>
      </c>
      <c r="S89" s="33">
        <f t="shared" si="61"/>
        <v>133</v>
      </c>
      <c r="T89" s="33">
        <f t="shared" si="62"/>
        <v>155</v>
      </c>
      <c r="U89" s="34">
        <f t="shared" si="63"/>
        <v>288</v>
      </c>
      <c r="V89" s="14" t="s">
        <v>32</v>
      </c>
      <c r="W89" s="35">
        <f t="shared" si="64"/>
        <v>337.51162347602059</v>
      </c>
      <c r="X89" s="20">
        <v>1.0640000000000001</v>
      </c>
      <c r="Y89" s="20">
        <f t="shared" ref="Y89:Y90" si="65">U89*(463.26/(416.7-47.87*(E89/100)^(-2)+18.93*(E89/100)^2))</f>
        <v>350.28168871843002</v>
      </c>
      <c r="Z89" s="20">
        <f t="shared" ref="Z89:Z90" si="66">Y89*X89</f>
        <v>372.69971679640958</v>
      </c>
      <c r="AA89" s="15" t="s">
        <v>84</v>
      </c>
    </row>
    <row r="90" spans="1:27">
      <c r="A90" s="19">
        <v>74</v>
      </c>
      <c r="B90" s="34" t="s">
        <v>121</v>
      </c>
      <c r="C90" s="19">
        <v>1990</v>
      </c>
      <c r="D90" s="9" t="s">
        <v>44</v>
      </c>
      <c r="E90" s="31">
        <v>93.8</v>
      </c>
      <c r="F90" s="46">
        <f t="shared" si="60"/>
        <v>1.1792066030813189</v>
      </c>
      <c r="G90" s="19">
        <v>132</v>
      </c>
      <c r="H90" s="33" t="s">
        <v>28</v>
      </c>
      <c r="I90" s="19">
        <v>135</v>
      </c>
      <c r="J90" s="33" t="s">
        <v>27</v>
      </c>
      <c r="K90" s="19">
        <v>146</v>
      </c>
      <c r="L90" s="33" t="s">
        <v>27</v>
      </c>
      <c r="M90" s="19">
        <v>155</v>
      </c>
      <c r="N90" s="33" t="s">
        <v>27</v>
      </c>
      <c r="O90" s="19">
        <v>171</v>
      </c>
      <c r="P90" s="33" t="s">
        <v>27</v>
      </c>
      <c r="Q90" s="19">
        <v>175</v>
      </c>
      <c r="R90" s="33" t="s">
        <v>27</v>
      </c>
      <c r="S90" s="33">
        <f t="shared" si="61"/>
        <v>146</v>
      </c>
      <c r="T90" s="33">
        <f t="shared" si="62"/>
        <v>175</v>
      </c>
      <c r="U90" s="34">
        <f t="shared" si="63"/>
        <v>321</v>
      </c>
      <c r="V90" s="14" t="s">
        <v>29</v>
      </c>
      <c r="W90" s="35">
        <f t="shared" si="64"/>
        <v>378.52531958910333</v>
      </c>
      <c r="X90" s="20">
        <v>1.052</v>
      </c>
      <c r="Y90" s="20">
        <f t="shared" si="65"/>
        <v>392.41909360840447</v>
      </c>
      <c r="Z90" s="20">
        <f t="shared" si="66"/>
        <v>412.82488647604151</v>
      </c>
      <c r="AA90" s="15" t="s">
        <v>84</v>
      </c>
    </row>
    <row r="91" spans="1:27">
      <c r="B91" s="23" t="s">
        <v>94</v>
      </c>
      <c r="C91" s="48"/>
      <c r="D91" s="51"/>
      <c r="E91" s="1"/>
      <c r="F91" s="24" t="s">
        <v>56</v>
      </c>
      <c r="G91" s="27" t="s">
        <v>95</v>
      </c>
      <c r="K91" s="49"/>
      <c r="L91" s="49"/>
      <c r="M91" s="6"/>
      <c r="N91" s="6"/>
      <c r="O91" s="23" t="s">
        <v>58</v>
      </c>
      <c r="P91" s="121" t="s">
        <v>59</v>
      </c>
      <c r="Q91" s="121"/>
      <c r="R91" s="121"/>
      <c r="S91" s="121"/>
      <c r="T91" s="27"/>
      <c r="V91" s="26" t="s">
        <v>60</v>
      </c>
      <c r="X91" s="27" t="s">
        <v>61</v>
      </c>
      <c r="Y91" s="27"/>
    </row>
    <row r="92" spans="1:27">
      <c r="C92" s="48"/>
      <c r="D92" s="51"/>
      <c r="E92" s="52"/>
      <c r="F92" s="15"/>
      <c r="G92" s="121" t="s">
        <v>62</v>
      </c>
      <c r="H92" s="121"/>
      <c r="I92" s="121"/>
      <c r="J92" s="121"/>
      <c r="K92" s="49"/>
      <c r="L92" s="49"/>
      <c r="M92" s="6"/>
      <c r="N92" s="6"/>
      <c r="O92" s="25" t="s">
        <v>63</v>
      </c>
      <c r="P92" s="27" t="s">
        <v>64</v>
      </c>
      <c r="Q92" s="27"/>
      <c r="R92" s="27"/>
      <c r="S92" s="27"/>
      <c r="T92" s="15"/>
      <c r="V92" s="1"/>
      <c r="X92" s="27" t="s">
        <v>65</v>
      </c>
      <c r="Y92" s="27"/>
    </row>
    <row r="93" spans="1:27">
      <c r="G93" s="121" t="s">
        <v>57</v>
      </c>
      <c r="H93" s="121"/>
      <c r="I93" s="121"/>
      <c r="J93" s="121"/>
      <c r="M93" s="4"/>
      <c r="N93" s="4"/>
      <c r="Q93" s="15"/>
      <c r="R93" s="15"/>
      <c r="U93" s="15"/>
    </row>
    <row r="94" spans="1:27">
      <c r="G94" s="27"/>
      <c r="H94" s="26"/>
      <c r="I94" s="26"/>
      <c r="J94" s="26"/>
      <c r="M94" s="4"/>
      <c r="N94" s="4"/>
      <c r="Q94" s="15"/>
      <c r="R94" s="15"/>
      <c r="U94" s="15"/>
    </row>
    <row r="95" spans="1:27">
      <c r="G95" s="27"/>
      <c r="H95" s="26"/>
      <c r="I95" s="26"/>
      <c r="J95" s="26"/>
      <c r="M95" s="109" t="s">
        <v>122</v>
      </c>
      <c r="N95" s="109"/>
      <c r="O95" s="109"/>
      <c r="P95" s="28"/>
      <c r="Q95" s="111" t="s">
        <v>123</v>
      </c>
      <c r="R95" s="111"/>
      <c r="S95" s="111"/>
      <c r="T95" s="111"/>
      <c r="U95" s="111" t="s">
        <v>124</v>
      </c>
      <c r="V95" s="111"/>
      <c r="W95" s="111"/>
    </row>
    <row r="96" spans="1:27">
      <c r="A96" s="124" t="s">
        <v>5</v>
      </c>
      <c r="B96" s="124"/>
      <c r="C96" s="124"/>
      <c r="D96" s="124"/>
      <c r="E96" s="124"/>
      <c r="F96" s="124"/>
      <c r="G96" s="124" t="s">
        <v>6</v>
      </c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29"/>
      <c r="S96" s="124" t="s">
        <v>7</v>
      </c>
      <c r="T96" s="124"/>
      <c r="U96" s="124"/>
      <c r="V96" s="124"/>
      <c r="W96" s="124"/>
      <c r="X96" s="124"/>
      <c r="Y96" s="124"/>
      <c r="Z96" s="124"/>
    </row>
    <row r="97" spans="1:27" ht="12.75" customHeight="1">
      <c r="A97" s="132" t="s">
        <v>9</v>
      </c>
      <c r="B97" s="132" t="s">
        <v>10</v>
      </c>
      <c r="C97" s="132" t="s">
        <v>11</v>
      </c>
      <c r="D97" s="132" t="s">
        <v>12</v>
      </c>
      <c r="E97" s="133" t="s">
        <v>13</v>
      </c>
      <c r="F97" s="134" t="s">
        <v>14</v>
      </c>
      <c r="G97" s="116" t="s">
        <v>15</v>
      </c>
      <c r="H97" s="116"/>
      <c r="I97" s="116"/>
      <c r="J97" s="116"/>
      <c r="K97" s="116"/>
      <c r="L97" s="8"/>
      <c r="M97" s="116" t="s">
        <v>16</v>
      </c>
      <c r="N97" s="116"/>
      <c r="O97" s="116"/>
      <c r="P97" s="116"/>
      <c r="Q97" s="116"/>
      <c r="R97" s="8"/>
      <c r="S97" s="130" t="s">
        <v>17</v>
      </c>
      <c r="T97" s="130" t="s">
        <v>18</v>
      </c>
      <c r="U97" s="130" t="s">
        <v>19</v>
      </c>
      <c r="V97" s="131" t="s">
        <v>20</v>
      </c>
      <c r="W97" s="128" t="s">
        <v>21</v>
      </c>
      <c r="X97" s="129" t="s">
        <v>22</v>
      </c>
      <c r="Y97" s="117" t="s">
        <v>23</v>
      </c>
      <c r="Z97" s="129" t="s">
        <v>24</v>
      </c>
    </row>
    <row r="98" spans="1:27" ht="14.85" customHeight="1">
      <c r="A98" s="132"/>
      <c r="B98" s="132"/>
      <c r="C98" s="132"/>
      <c r="D98" s="132"/>
      <c r="E98" s="133"/>
      <c r="F98" s="134"/>
      <c r="G98" s="53">
        <v>1</v>
      </c>
      <c r="H98" s="53"/>
      <c r="I98" s="53">
        <v>2</v>
      </c>
      <c r="J98" s="53"/>
      <c r="K98" s="53">
        <v>3</v>
      </c>
      <c r="L98" s="53"/>
      <c r="M98" s="53">
        <v>1</v>
      </c>
      <c r="N98" s="53"/>
      <c r="O98" s="53">
        <v>2</v>
      </c>
      <c r="P98" s="53"/>
      <c r="Q98" s="53">
        <v>3</v>
      </c>
      <c r="R98" s="53"/>
      <c r="S98" s="130"/>
      <c r="T98" s="130"/>
      <c r="U98" s="130"/>
      <c r="V98" s="131"/>
      <c r="W98" s="128"/>
      <c r="X98" s="129"/>
      <c r="Y98" s="117"/>
      <c r="Z98" s="129"/>
    </row>
    <row r="99" spans="1:27" ht="12.75" customHeight="1">
      <c r="A99" s="125">
        <v>-102</v>
      </c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</row>
    <row r="100" spans="1:27" ht="13.35" customHeight="1">
      <c r="A100" s="19">
        <v>111</v>
      </c>
      <c r="B100" s="34" t="s">
        <v>96</v>
      </c>
      <c r="C100" s="19">
        <v>1998</v>
      </c>
      <c r="D100" s="9" t="s">
        <v>44</v>
      </c>
      <c r="E100" s="31">
        <v>96.5</v>
      </c>
      <c r="F100" s="46">
        <f t="shared" ref="F100:F102" si="67">POWER(10,(0.722762521*(LOG10(E100/193.609)*LOG10(E100/193.609))))</f>
        <v>1.1643747892962584</v>
      </c>
      <c r="G100" s="19">
        <v>110</v>
      </c>
      <c r="H100" s="33" t="s">
        <v>27</v>
      </c>
      <c r="I100" s="19">
        <v>116</v>
      </c>
      <c r="J100" s="33" t="s">
        <v>27</v>
      </c>
      <c r="K100" s="19">
        <v>121</v>
      </c>
      <c r="L100" s="33" t="s">
        <v>28</v>
      </c>
      <c r="M100" s="19">
        <v>143</v>
      </c>
      <c r="N100" s="33" t="s">
        <v>27</v>
      </c>
      <c r="O100" s="19">
        <v>150</v>
      </c>
      <c r="P100" s="33" t="s">
        <v>28</v>
      </c>
      <c r="Q100" s="33" t="s">
        <v>28</v>
      </c>
      <c r="R100" s="33" t="s">
        <v>28</v>
      </c>
      <c r="S100" s="33">
        <f t="shared" ref="S100:S102" si="68">MAX(IF(H100="x",0,G100),IF(J100="x",0,I100),IF(L100="x",0,K100))</f>
        <v>116</v>
      </c>
      <c r="T100" s="33">
        <f t="shared" ref="T100:T102" si="69">MAX(IF(N100="x",0,M100),IF(P100="x",0,O100),IF(R100="x",0,Q100))</f>
        <v>143</v>
      </c>
      <c r="U100" s="34">
        <f t="shared" ref="U100:U102" si="70">S100+T100</f>
        <v>259</v>
      </c>
      <c r="V100" s="14" t="s">
        <v>29</v>
      </c>
      <c r="W100" s="35">
        <f t="shared" ref="W100:W102" si="71">U100*F100</f>
        <v>301.5730704277309</v>
      </c>
      <c r="X100" s="19"/>
      <c r="Y100" s="19"/>
      <c r="Z100" s="13"/>
    </row>
    <row r="101" spans="1:27" ht="13.35" customHeight="1">
      <c r="A101" s="19">
        <v>6</v>
      </c>
      <c r="B101" s="34" t="s">
        <v>95</v>
      </c>
      <c r="C101" s="19">
        <v>1996</v>
      </c>
      <c r="D101" s="9" t="s">
        <v>44</v>
      </c>
      <c r="E101" s="31">
        <v>99.3</v>
      </c>
      <c r="F101" s="46">
        <f t="shared" si="67"/>
        <v>1.1502027206476766</v>
      </c>
      <c r="G101" s="19">
        <v>105</v>
      </c>
      <c r="H101" s="33" t="s">
        <v>27</v>
      </c>
      <c r="I101" s="19">
        <v>113</v>
      </c>
      <c r="J101" s="33" t="s">
        <v>28</v>
      </c>
      <c r="K101" s="19">
        <v>113</v>
      </c>
      <c r="L101" s="33" t="s">
        <v>28</v>
      </c>
      <c r="M101" s="19">
        <v>130</v>
      </c>
      <c r="N101" s="33" t="s">
        <v>27</v>
      </c>
      <c r="O101" s="19">
        <v>135</v>
      </c>
      <c r="P101" s="33" t="s">
        <v>27</v>
      </c>
      <c r="Q101" s="33">
        <v>140</v>
      </c>
      <c r="R101" s="33" t="s">
        <v>27</v>
      </c>
      <c r="S101" s="33">
        <f t="shared" si="68"/>
        <v>105</v>
      </c>
      <c r="T101" s="33">
        <f t="shared" si="69"/>
        <v>140</v>
      </c>
      <c r="U101" s="34">
        <f t="shared" si="70"/>
        <v>245</v>
      </c>
      <c r="V101" s="14" t="s">
        <v>32</v>
      </c>
      <c r="W101" s="35">
        <f t="shared" si="71"/>
        <v>281.79966655868077</v>
      </c>
      <c r="X101" s="19"/>
      <c r="Y101" s="19"/>
      <c r="Z101" s="13"/>
    </row>
    <row r="102" spans="1:27">
      <c r="A102" s="19">
        <v>27</v>
      </c>
      <c r="B102" s="34" t="s">
        <v>125</v>
      </c>
      <c r="C102" s="19">
        <v>1974</v>
      </c>
      <c r="D102" s="9" t="s">
        <v>49</v>
      </c>
      <c r="E102" s="31">
        <v>101.3</v>
      </c>
      <c r="F102" s="46">
        <f t="shared" si="67"/>
        <v>1.1407711244645882</v>
      </c>
      <c r="G102" s="19">
        <v>100</v>
      </c>
      <c r="H102" s="33" t="s">
        <v>27</v>
      </c>
      <c r="I102" s="19">
        <v>106</v>
      </c>
      <c r="J102" s="33" t="s">
        <v>27</v>
      </c>
      <c r="K102" s="19">
        <v>112</v>
      </c>
      <c r="L102" s="33" t="s">
        <v>28</v>
      </c>
      <c r="M102" s="19">
        <v>120</v>
      </c>
      <c r="N102" s="33" t="s">
        <v>27</v>
      </c>
      <c r="O102" s="19">
        <v>130</v>
      </c>
      <c r="P102" s="33" t="s">
        <v>27</v>
      </c>
      <c r="Q102" s="19">
        <v>136</v>
      </c>
      <c r="R102" s="33" t="s">
        <v>28</v>
      </c>
      <c r="S102" s="33">
        <f t="shared" si="68"/>
        <v>106</v>
      </c>
      <c r="T102" s="33">
        <f t="shared" si="69"/>
        <v>130</v>
      </c>
      <c r="U102" s="34">
        <f t="shared" si="70"/>
        <v>236</v>
      </c>
      <c r="V102" s="14" t="s">
        <v>41</v>
      </c>
      <c r="W102" s="35">
        <f t="shared" si="71"/>
        <v>269.22198537364278</v>
      </c>
      <c r="X102" s="20">
        <v>1.264</v>
      </c>
      <c r="Y102" s="20">
        <f>U102*(463.26/(416.7-47.87*(E102/100)^(-2)+18.93*(E102/100)^2))</f>
        <v>280.70874675224695</v>
      </c>
      <c r="Z102" s="20">
        <f>Y102*X102</f>
        <v>354.81585589484013</v>
      </c>
      <c r="AA102" s="1" t="s">
        <v>126</v>
      </c>
    </row>
    <row r="103" spans="1:27" ht="13.35" customHeight="1">
      <c r="A103" s="125">
        <v>-109</v>
      </c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</row>
    <row r="104" spans="1:27">
      <c r="A104" s="19">
        <v>28</v>
      </c>
      <c r="B104" s="34" t="s">
        <v>127</v>
      </c>
      <c r="C104" s="19">
        <v>1963</v>
      </c>
      <c r="D104" s="9" t="s">
        <v>92</v>
      </c>
      <c r="E104" s="31">
        <v>106.6</v>
      </c>
      <c r="F104" s="46">
        <f t="shared" ref="F104:F105" si="72">POWER(10,(0.722762521*(LOG10(E104/193.609)*LOG10(E104/193.609))))</f>
        <v>1.118270007423803</v>
      </c>
      <c r="G104" s="19">
        <v>60</v>
      </c>
      <c r="H104" s="33" t="s">
        <v>27</v>
      </c>
      <c r="I104" s="19">
        <v>65</v>
      </c>
      <c r="J104" s="33" t="s">
        <v>27</v>
      </c>
      <c r="K104" s="19">
        <v>70</v>
      </c>
      <c r="L104" s="33" t="s">
        <v>28</v>
      </c>
      <c r="M104" s="19">
        <v>75</v>
      </c>
      <c r="N104" s="33" t="s">
        <v>27</v>
      </c>
      <c r="O104" s="19">
        <v>82</v>
      </c>
      <c r="P104" s="33" t="s">
        <v>27</v>
      </c>
      <c r="Q104" s="19">
        <v>85</v>
      </c>
      <c r="R104" s="33" t="s">
        <v>27</v>
      </c>
      <c r="S104" s="33">
        <f t="shared" ref="S104:S105" si="73">MAX(IF(H104="x",0,G104),IF(J104="x",0,I104),IF(L104="x",0,K104))</f>
        <v>65</v>
      </c>
      <c r="T104" s="33">
        <f t="shared" ref="T104:T105" si="74">MAX(IF(N104="x",0,M104),IF(P104="x",0,O104),IF(R104="x",0,Q104))</f>
        <v>85</v>
      </c>
      <c r="U104" s="34">
        <f t="shared" ref="U104:U105" si="75">S104+T104</f>
        <v>150</v>
      </c>
      <c r="V104" s="14" t="s">
        <v>32</v>
      </c>
      <c r="W104" s="35">
        <f t="shared" ref="W104:W105" si="76">U104*F104</f>
        <v>167.74050111357045</v>
      </c>
      <c r="X104" s="20">
        <v>1.5309999999999999</v>
      </c>
      <c r="Y104" s="20">
        <f t="shared" ref="Y104:Y105" si="77">U104*(463.26/(416.7-47.87*(E104/100)^(-2)+18.93*(E104/100)^2))</f>
        <v>175.43946641094814</v>
      </c>
      <c r="Z104" s="20">
        <f t="shared" ref="Z104:Z105" si="78">Y104*X104</f>
        <v>268.59782307516161</v>
      </c>
      <c r="AA104" s="15" t="s">
        <v>76</v>
      </c>
    </row>
    <row r="105" spans="1:27">
      <c r="A105" s="19">
        <v>48</v>
      </c>
      <c r="B105" s="34" t="s">
        <v>128</v>
      </c>
      <c r="C105" s="19">
        <v>1971</v>
      </c>
      <c r="D105" s="9" t="s">
        <v>49</v>
      </c>
      <c r="E105" s="31">
        <v>104</v>
      </c>
      <c r="F105" s="46">
        <f t="shared" si="72"/>
        <v>1.1288788169239885</v>
      </c>
      <c r="G105" s="19">
        <v>105</v>
      </c>
      <c r="H105" s="33" t="s">
        <v>28</v>
      </c>
      <c r="I105" s="19">
        <v>105</v>
      </c>
      <c r="J105" s="33" t="s">
        <v>27</v>
      </c>
      <c r="K105" s="19">
        <v>112</v>
      </c>
      <c r="L105" s="33" t="s">
        <v>28</v>
      </c>
      <c r="M105" s="19">
        <v>130</v>
      </c>
      <c r="N105" s="33" t="s">
        <v>27</v>
      </c>
      <c r="O105" s="19">
        <v>136</v>
      </c>
      <c r="P105" s="33" t="s">
        <v>27</v>
      </c>
      <c r="Q105" s="19">
        <v>140</v>
      </c>
      <c r="R105" s="33" t="s">
        <v>27</v>
      </c>
      <c r="S105" s="33">
        <f t="shared" si="73"/>
        <v>105</v>
      </c>
      <c r="T105" s="33">
        <f t="shared" si="74"/>
        <v>140</v>
      </c>
      <c r="U105" s="34">
        <f t="shared" si="75"/>
        <v>245</v>
      </c>
      <c r="V105" s="14" t="s">
        <v>29</v>
      </c>
      <c r="W105" s="35">
        <f t="shared" si="76"/>
        <v>276.57531014637721</v>
      </c>
      <c r="X105" s="20">
        <v>1.327</v>
      </c>
      <c r="Y105" s="20">
        <f t="shared" si="77"/>
        <v>288.86237109997819</v>
      </c>
      <c r="Z105" s="20">
        <f t="shared" si="78"/>
        <v>383.32036644967104</v>
      </c>
      <c r="AA105" s="1" t="str">
        <f>VLOOKUP(C105,Meltzer!B$1:E$56,3,FALSE)</f>
        <v>M50</v>
      </c>
    </row>
    <row r="106" spans="1:27" ht="13.35" customHeight="1">
      <c r="A106" s="125" t="s">
        <v>129</v>
      </c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</row>
    <row r="107" spans="1:27">
      <c r="A107" s="19">
        <v>148</v>
      </c>
      <c r="B107" s="34" t="s">
        <v>130</v>
      </c>
      <c r="C107" s="19">
        <v>1963</v>
      </c>
      <c r="D107" s="9" t="s">
        <v>92</v>
      </c>
      <c r="E107" s="31">
        <v>131.6</v>
      </c>
      <c r="F107" s="46">
        <f t="shared" ref="F107:F114" si="79">POWER(10,(0.722762521*(LOG10(E107/193.609)*LOG10(E107/193.609))))</f>
        <v>1.0478982232067722</v>
      </c>
      <c r="G107" s="19">
        <v>50</v>
      </c>
      <c r="H107" s="33" t="s">
        <v>27</v>
      </c>
      <c r="I107" s="19">
        <v>56</v>
      </c>
      <c r="J107" s="33" t="s">
        <v>27</v>
      </c>
      <c r="K107" s="19">
        <v>58</v>
      </c>
      <c r="L107" s="33" t="s">
        <v>27</v>
      </c>
      <c r="M107" s="19">
        <v>70</v>
      </c>
      <c r="N107" s="33" t="s">
        <v>27</v>
      </c>
      <c r="O107" s="19">
        <v>76</v>
      </c>
      <c r="P107" s="33" t="s">
        <v>27</v>
      </c>
      <c r="Q107" s="19">
        <v>80</v>
      </c>
      <c r="R107" s="33" t="s">
        <v>28</v>
      </c>
      <c r="S107" s="33">
        <f t="shared" ref="S107:S114" si="80">MAX(IF(H107="x",0,G107),IF(J107="x",0,I107),IF(L107="x",0,K107))</f>
        <v>58</v>
      </c>
      <c r="T107" s="33">
        <f t="shared" ref="T107:T114" si="81">MAX(IF(N107="x",0,M107),IF(P107="x",0,O107),IF(R107="x",0,Q107))</f>
        <v>76</v>
      </c>
      <c r="U107" s="34">
        <f t="shared" ref="U107:U114" si="82">S107+T107</f>
        <v>134</v>
      </c>
      <c r="V107" s="14">
        <v>9</v>
      </c>
      <c r="W107" s="35">
        <f t="shared" ref="W107:W114" si="83">U107*F107</f>
        <v>140.41836190970747</v>
      </c>
      <c r="X107" s="20">
        <v>1.5309999999999999</v>
      </c>
      <c r="Y107" s="20">
        <f>U107*(463.26/(416.7-47.87*(E107/100)^(-2)+18.93*(E107/100)^2))</f>
        <v>147.15620573922925</v>
      </c>
      <c r="Z107" s="20">
        <f>Y107*X107</f>
        <v>225.29615098675998</v>
      </c>
      <c r="AA107" s="1" t="str">
        <f>VLOOKUP(C107,Meltzer!B$1:E$56,3,FALSE)</f>
        <v>M60</v>
      </c>
    </row>
    <row r="108" spans="1:27">
      <c r="A108" s="19">
        <v>107</v>
      </c>
      <c r="B108" s="34" t="s">
        <v>131</v>
      </c>
      <c r="C108" s="19">
        <v>1999</v>
      </c>
      <c r="D108" s="9" t="s">
        <v>34</v>
      </c>
      <c r="E108" s="31">
        <v>122.3</v>
      </c>
      <c r="F108" s="46">
        <f t="shared" si="79"/>
        <v>1.0684786904467294</v>
      </c>
      <c r="G108" s="19">
        <v>100</v>
      </c>
      <c r="H108" s="33" t="s">
        <v>28</v>
      </c>
      <c r="I108" s="19">
        <v>100</v>
      </c>
      <c r="J108" s="33" t="s">
        <v>27</v>
      </c>
      <c r="K108" s="19">
        <v>107</v>
      </c>
      <c r="L108" s="33" t="s">
        <v>28</v>
      </c>
      <c r="M108" s="19">
        <v>125</v>
      </c>
      <c r="N108" s="33" t="s">
        <v>27</v>
      </c>
      <c r="O108" s="19" t="s">
        <v>28</v>
      </c>
      <c r="P108" s="33" t="s">
        <v>28</v>
      </c>
      <c r="Q108" s="19" t="s">
        <v>28</v>
      </c>
      <c r="R108" s="33" t="s">
        <v>28</v>
      </c>
      <c r="S108" s="33">
        <f t="shared" si="80"/>
        <v>100</v>
      </c>
      <c r="T108" s="33">
        <f t="shared" si="81"/>
        <v>125</v>
      </c>
      <c r="U108" s="34">
        <f t="shared" si="82"/>
        <v>225</v>
      </c>
      <c r="V108" s="14" t="s">
        <v>41</v>
      </c>
      <c r="W108" s="35">
        <f t="shared" si="83"/>
        <v>240.40770535051411</v>
      </c>
      <c r="X108" s="20"/>
      <c r="Y108" s="20"/>
      <c r="Z108" s="20"/>
    </row>
    <row r="109" spans="1:27">
      <c r="A109" s="19">
        <v>40</v>
      </c>
      <c r="B109" s="34" t="s">
        <v>132</v>
      </c>
      <c r="C109" s="19">
        <v>1989</v>
      </c>
      <c r="D109" s="9" t="s">
        <v>34</v>
      </c>
      <c r="E109" s="31">
        <v>112.5</v>
      </c>
      <c r="F109" s="46">
        <f t="shared" si="79"/>
        <v>1.0969266441495953</v>
      </c>
      <c r="G109" s="19">
        <v>95</v>
      </c>
      <c r="H109" s="33" t="s">
        <v>27</v>
      </c>
      <c r="I109" s="19">
        <v>102</v>
      </c>
      <c r="J109" s="33" t="s">
        <v>27</v>
      </c>
      <c r="K109" s="19">
        <v>106</v>
      </c>
      <c r="L109" s="33" t="s">
        <v>28</v>
      </c>
      <c r="M109" s="19">
        <v>125</v>
      </c>
      <c r="N109" s="33" t="s">
        <v>27</v>
      </c>
      <c r="O109" s="19">
        <v>131</v>
      </c>
      <c r="P109" s="33" t="s">
        <v>27</v>
      </c>
      <c r="Q109" s="19">
        <v>136</v>
      </c>
      <c r="R109" s="33" t="s">
        <v>27</v>
      </c>
      <c r="S109" s="33">
        <f t="shared" si="80"/>
        <v>102</v>
      </c>
      <c r="T109" s="33">
        <f t="shared" si="81"/>
        <v>136</v>
      </c>
      <c r="U109" s="34">
        <f t="shared" si="82"/>
        <v>238</v>
      </c>
      <c r="V109" s="14" t="s">
        <v>32</v>
      </c>
      <c r="W109" s="35">
        <f t="shared" si="83"/>
        <v>261.06854130760365</v>
      </c>
      <c r="X109" s="20">
        <v>1.0640000000000001</v>
      </c>
      <c r="Y109" s="20">
        <f>U109*(463.26/(416.7-47.87*(E109/100)^(-2)+18.93*(E109/100)^2))</f>
        <v>273.69980380329133</v>
      </c>
      <c r="Z109" s="20">
        <f>Y109*X109</f>
        <v>291.21659124670197</v>
      </c>
      <c r="AA109" s="1" t="s">
        <v>84</v>
      </c>
    </row>
    <row r="110" spans="1:27">
      <c r="A110" s="19">
        <v>146</v>
      </c>
      <c r="B110" s="34" t="s">
        <v>133</v>
      </c>
      <c r="C110" s="19">
        <v>1995</v>
      </c>
      <c r="D110" s="9" t="s">
        <v>34</v>
      </c>
      <c r="E110" s="31">
        <v>109.5</v>
      </c>
      <c r="F110" s="46">
        <f t="shared" si="79"/>
        <v>1.1073318927962328</v>
      </c>
      <c r="G110" s="19">
        <v>100</v>
      </c>
      <c r="H110" s="33" t="s">
        <v>27</v>
      </c>
      <c r="I110" s="19">
        <v>105</v>
      </c>
      <c r="J110" s="33" t="s">
        <v>27</v>
      </c>
      <c r="K110" s="19">
        <v>108</v>
      </c>
      <c r="L110" s="33" t="s">
        <v>27</v>
      </c>
      <c r="M110" s="19">
        <v>130</v>
      </c>
      <c r="N110" s="33" t="s">
        <v>27</v>
      </c>
      <c r="O110" s="19">
        <v>135</v>
      </c>
      <c r="P110" s="33" t="s">
        <v>27</v>
      </c>
      <c r="Q110" s="19">
        <v>138</v>
      </c>
      <c r="R110" s="33" t="s">
        <v>28</v>
      </c>
      <c r="S110" s="33">
        <f t="shared" si="80"/>
        <v>108</v>
      </c>
      <c r="T110" s="33">
        <f t="shared" si="81"/>
        <v>135</v>
      </c>
      <c r="U110" s="34">
        <f t="shared" si="82"/>
        <v>243</v>
      </c>
      <c r="V110" s="14" t="s">
        <v>29</v>
      </c>
      <c r="W110" s="35">
        <f t="shared" si="83"/>
        <v>269.08164994948459</v>
      </c>
      <c r="X110" s="20"/>
      <c r="Y110" s="20"/>
      <c r="Z110" s="20"/>
    </row>
    <row r="111" spans="1:27">
      <c r="A111" s="19">
        <v>5</v>
      </c>
      <c r="B111" s="34" t="s">
        <v>134</v>
      </c>
      <c r="C111" s="19">
        <v>1974</v>
      </c>
      <c r="D111" s="9" t="s">
        <v>82</v>
      </c>
      <c r="E111" s="31">
        <v>130.9</v>
      </c>
      <c r="F111" s="46">
        <f t="shared" si="79"/>
        <v>1.0492630295718099</v>
      </c>
      <c r="G111" s="19">
        <v>60</v>
      </c>
      <c r="H111" s="33" t="s">
        <v>27</v>
      </c>
      <c r="I111" s="19">
        <v>65</v>
      </c>
      <c r="J111" s="33" t="s">
        <v>27</v>
      </c>
      <c r="K111" s="19" t="s">
        <v>28</v>
      </c>
      <c r="L111" s="33" t="s">
        <v>28</v>
      </c>
      <c r="M111" s="19">
        <v>80</v>
      </c>
      <c r="N111" s="33" t="s">
        <v>27</v>
      </c>
      <c r="O111" s="19">
        <v>90</v>
      </c>
      <c r="P111" s="33" t="s">
        <v>27</v>
      </c>
      <c r="Q111" s="19">
        <v>100</v>
      </c>
      <c r="R111" s="33" t="s">
        <v>28</v>
      </c>
      <c r="S111" s="33">
        <f t="shared" si="80"/>
        <v>65</v>
      </c>
      <c r="T111" s="33">
        <f t="shared" si="81"/>
        <v>90</v>
      </c>
      <c r="U111" s="34">
        <f t="shared" si="82"/>
        <v>155</v>
      </c>
      <c r="V111" s="14">
        <v>7</v>
      </c>
      <c r="W111" s="35">
        <f t="shared" si="83"/>
        <v>162.63576958363055</v>
      </c>
      <c r="X111" s="20">
        <v>1.264</v>
      </c>
      <c r="Y111" s="20">
        <f t="shared" ref="Y111:Y112" si="84">U111*(463.26/(416.7-47.87*(E111/100)^(-2)+18.93*(E111/100)^2))</f>
        <v>170.47835960308296</v>
      </c>
      <c r="Z111" s="20">
        <f t="shared" ref="Z111:Z112" si="85">Y111*X111</f>
        <v>215.48464653829686</v>
      </c>
      <c r="AA111" s="15" t="s">
        <v>126</v>
      </c>
    </row>
    <row r="112" spans="1:27">
      <c r="A112" s="19">
        <v>60</v>
      </c>
      <c r="B112" s="34" t="s">
        <v>135</v>
      </c>
      <c r="C112" s="19">
        <v>1984</v>
      </c>
      <c r="D112" s="9" t="s">
        <v>51</v>
      </c>
      <c r="E112" s="31">
        <v>120</v>
      </c>
      <c r="F112" s="46">
        <f t="shared" si="79"/>
        <v>1.0744662107477236</v>
      </c>
      <c r="G112" s="19">
        <v>50</v>
      </c>
      <c r="H112" s="33" t="s">
        <v>27</v>
      </c>
      <c r="I112" s="19">
        <v>55</v>
      </c>
      <c r="J112" s="33" t="s">
        <v>28</v>
      </c>
      <c r="K112" s="19">
        <v>55</v>
      </c>
      <c r="L112" s="33" t="s">
        <v>27</v>
      </c>
      <c r="M112" s="19">
        <v>80</v>
      </c>
      <c r="N112" s="33" t="s">
        <v>27</v>
      </c>
      <c r="O112" s="19">
        <v>85</v>
      </c>
      <c r="P112" s="33" t="s">
        <v>27</v>
      </c>
      <c r="Q112" s="19">
        <v>90</v>
      </c>
      <c r="R112" s="33" t="s">
        <v>28</v>
      </c>
      <c r="S112" s="33">
        <f t="shared" si="80"/>
        <v>55</v>
      </c>
      <c r="T112" s="33">
        <f t="shared" si="81"/>
        <v>85</v>
      </c>
      <c r="U112" s="34">
        <f t="shared" si="82"/>
        <v>140</v>
      </c>
      <c r="V112" s="14">
        <v>8</v>
      </c>
      <c r="W112" s="35">
        <f t="shared" si="83"/>
        <v>150.4252695046813</v>
      </c>
      <c r="X112" s="20">
        <v>1.1240000000000001</v>
      </c>
      <c r="Y112" s="20">
        <f t="shared" si="84"/>
        <v>157.91052014214844</v>
      </c>
      <c r="Z112" s="20">
        <f t="shared" si="85"/>
        <v>177.49142463977486</v>
      </c>
      <c r="AA112" s="1" t="s">
        <v>89</v>
      </c>
    </row>
    <row r="113" spans="1:27">
      <c r="A113" s="19">
        <v>32</v>
      </c>
      <c r="B113" s="34" t="s">
        <v>136</v>
      </c>
      <c r="C113" s="19">
        <v>2002</v>
      </c>
      <c r="D113" s="9" t="s">
        <v>49</v>
      </c>
      <c r="E113" s="31">
        <v>113.3</v>
      </c>
      <c r="F113" s="46">
        <f t="shared" si="79"/>
        <v>1.0942980065140926</v>
      </c>
      <c r="G113" s="19">
        <v>65</v>
      </c>
      <c r="H113" s="33" t="s">
        <v>27</v>
      </c>
      <c r="I113" s="19">
        <v>70</v>
      </c>
      <c r="J113" s="33" t="s">
        <v>27</v>
      </c>
      <c r="K113" s="19">
        <v>75</v>
      </c>
      <c r="L113" s="33" t="s">
        <v>27</v>
      </c>
      <c r="M113" s="19">
        <v>90</v>
      </c>
      <c r="N113" s="33" t="s">
        <v>27</v>
      </c>
      <c r="O113" s="19">
        <v>95</v>
      </c>
      <c r="P113" s="33" t="s">
        <v>27</v>
      </c>
      <c r="Q113" s="19">
        <v>100</v>
      </c>
      <c r="R113" s="33" t="s">
        <v>27</v>
      </c>
      <c r="S113" s="33">
        <f t="shared" si="80"/>
        <v>75</v>
      </c>
      <c r="T113" s="33">
        <f t="shared" si="81"/>
        <v>100</v>
      </c>
      <c r="U113" s="34">
        <f t="shared" si="82"/>
        <v>175</v>
      </c>
      <c r="V113" s="14">
        <v>6</v>
      </c>
      <c r="W113" s="35">
        <f t="shared" si="83"/>
        <v>191.5021511399662</v>
      </c>
      <c r="X113" s="20"/>
      <c r="Y113" s="20"/>
      <c r="Z113" s="20"/>
    </row>
    <row r="114" spans="1:27">
      <c r="A114" s="19">
        <v>41</v>
      </c>
      <c r="B114" s="34" t="s">
        <v>137</v>
      </c>
      <c r="C114" s="19">
        <v>1977</v>
      </c>
      <c r="D114" s="9" t="s">
        <v>49</v>
      </c>
      <c r="E114" s="31">
        <v>118.8</v>
      </c>
      <c r="F114" s="46">
        <f t="shared" si="79"/>
        <v>1.0777481388344397</v>
      </c>
      <c r="G114" s="19">
        <v>85</v>
      </c>
      <c r="H114" s="33" t="s">
        <v>28</v>
      </c>
      <c r="I114" s="19">
        <v>85</v>
      </c>
      <c r="J114" s="33" t="s">
        <v>27</v>
      </c>
      <c r="K114" s="19" t="s">
        <v>28</v>
      </c>
      <c r="L114" s="33" t="s">
        <v>28</v>
      </c>
      <c r="M114" s="19">
        <v>105</v>
      </c>
      <c r="N114" s="33" t="s">
        <v>27</v>
      </c>
      <c r="O114" s="19">
        <v>120</v>
      </c>
      <c r="P114" s="33" t="s">
        <v>27</v>
      </c>
      <c r="Q114" s="19">
        <v>130</v>
      </c>
      <c r="R114" s="33" t="s">
        <v>27</v>
      </c>
      <c r="S114" s="33">
        <f t="shared" si="80"/>
        <v>85</v>
      </c>
      <c r="T114" s="33">
        <f t="shared" si="81"/>
        <v>130</v>
      </c>
      <c r="U114" s="34">
        <f t="shared" si="82"/>
        <v>215</v>
      </c>
      <c r="V114" s="14">
        <v>4</v>
      </c>
      <c r="W114" s="35">
        <f t="shared" si="83"/>
        <v>231.71584984940452</v>
      </c>
      <c r="X114" s="20">
        <v>1.2150000000000001</v>
      </c>
      <c r="Y114" s="20">
        <f>U114*(463.26/(416.7-47.87*(E114/100)^(-2)+18.93*(E114/100)^2))</f>
        <v>243.22640267049414</v>
      </c>
      <c r="Z114" s="20">
        <f>Y114*X114</f>
        <v>295.52007924465039</v>
      </c>
      <c r="AA114" s="15" t="s">
        <v>110</v>
      </c>
    </row>
    <row r="115" spans="1:27">
      <c r="F115" s="25"/>
      <c r="G115" s="27"/>
      <c r="M115" s="4"/>
      <c r="N115" s="4"/>
      <c r="O115" s="23"/>
      <c r="P115" s="27"/>
      <c r="Q115" s="27"/>
      <c r="R115" s="27"/>
      <c r="S115" s="27"/>
      <c r="U115" s="15"/>
      <c r="V115" s="54"/>
      <c r="W115" s="26"/>
    </row>
    <row r="116" spans="1:27">
      <c r="F116" s="25" t="s">
        <v>56</v>
      </c>
      <c r="G116" s="27" t="s">
        <v>66</v>
      </c>
      <c r="M116" s="4"/>
      <c r="N116" s="4"/>
      <c r="O116" s="23" t="s">
        <v>58</v>
      </c>
      <c r="P116" s="121" t="s">
        <v>59</v>
      </c>
      <c r="Q116" s="121"/>
      <c r="R116" s="121"/>
      <c r="S116" s="121"/>
      <c r="U116" s="15"/>
      <c r="V116" s="25" t="s">
        <v>138</v>
      </c>
      <c r="W116" s="105" t="s">
        <v>61</v>
      </c>
    </row>
    <row r="117" spans="1:27" ht="12.75" customHeight="1">
      <c r="G117" s="121" t="s">
        <v>62</v>
      </c>
      <c r="H117" s="121"/>
      <c r="I117" s="121"/>
      <c r="J117" s="121"/>
      <c r="M117" s="4"/>
      <c r="N117" s="4"/>
      <c r="O117" s="25" t="s">
        <v>63</v>
      </c>
      <c r="P117" s="27" t="s">
        <v>64</v>
      </c>
      <c r="Q117" s="15"/>
      <c r="R117" s="15"/>
      <c r="U117" s="15"/>
      <c r="W117" s="105" t="s">
        <v>65</v>
      </c>
    </row>
    <row r="118" spans="1:27" ht="12" customHeight="1">
      <c r="G118" s="121" t="s">
        <v>57</v>
      </c>
      <c r="H118" s="121"/>
      <c r="I118" s="121"/>
      <c r="J118" s="121"/>
      <c r="M118" s="4"/>
      <c r="N118" s="4"/>
      <c r="Q118" s="15"/>
      <c r="R118" s="15"/>
      <c r="U118" s="15"/>
    </row>
    <row r="119" spans="1:27" ht="12" customHeight="1">
      <c r="G119" s="27"/>
      <c r="M119" s="4"/>
      <c r="N119" s="4"/>
      <c r="Q119" s="15"/>
      <c r="R119" s="15"/>
      <c r="U119" s="15"/>
    </row>
    <row r="120" spans="1:27">
      <c r="B120" s="4" t="s">
        <v>139</v>
      </c>
      <c r="M120" s="4"/>
      <c r="N120" s="4"/>
      <c r="Q120" s="15"/>
      <c r="R120" s="15"/>
      <c r="U120" s="15"/>
    </row>
    <row r="121" spans="1:27">
      <c r="A121" s="1">
        <v>1</v>
      </c>
      <c r="B121" s="55" t="s">
        <v>121</v>
      </c>
      <c r="C121" s="98">
        <v>378.53</v>
      </c>
      <c r="M121" s="4"/>
      <c r="N121" s="4"/>
      <c r="Q121" s="15"/>
      <c r="R121" s="15"/>
      <c r="U121" s="15"/>
    </row>
    <row r="122" spans="1:27">
      <c r="A122" s="1">
        <v>2</v>
      </c>
      <c r="B122" s="55" t="s">
        <v>119</v>
      </c>
      <c r="C122" s="98">
        <v>337.51</v>
      </c>
      <c r="M122" s="4"/>
      <c r="N122" s="4"/>
      <c r="Q122" s="15"/>
      <c r="R122" s="15"/>
      <c r="U122" s="15"/>
    </row>
    <row r="123" spans="1:27">
      <c r="A123" s="1">
        <v>3</v>
      </c>
      <c r="B123" s="55" t="s">
        <v>83</v>
      </c>
      <c r="C123" s="98">
        <v>305.63</v>
      </c>
      <c r="M123" s="4"/>
      <c r="N123" s="4"/>
      <c r="Q123" s="15"/>
      <c r="R123" s="15"/>
      <c r="U123" s="15"/>
    </row>
    <row r="124" spans="1:27">
      <c r="A124" s="1">
        <v>4</v>
      </c>
      <c r="B124" s="34" t="s">
        <v>96</v>
      </c>
      <c r="C124" s="35">
        <v>301.57</v>
      </c>
      <c r="M124" s="4"/>
      <c r="N124" s="4"/>
      <c r="Q124" s="15"/>
      <c r="R124" s="15"/>
      <c r="U124" s="15"/>
    </row>
    <row r="125" spans="1:27">
      <c r="A125" s="1">
        <v>5</v>
      </c>
      <c r="B125" s="34" t="s">
        <v>73</v>
      </c>
      <c r="C125" s="35">
        <v>282.76</v>
      </c>
      <c r="M125" s="4"/>
      <c r="N125" s="4"/>
      <c r="Q125" s="15"/>
      <c r="R125" s="15"/>
      <c r="U125" s="15"/>
    </row>
    <row r="126" spans="1:27">
      <c r="A126" s="1">
        <v>6</v>
      </c>
      <c r="B126" s="34" t="s">
        <v>78</v>
      </c>
      <c r="C126" s="35">
        <v>281.94</v>
      </c>
      <c r="M126" s="4"/>
      <c r="N126" s="4"/>
      <c r="Q126" s="15"/>
      <c r="R126" s="15"/>
      <c r="U126" s="15"/>
    </row>
    <row r="127" spans="1:27">
      <c r="A127" s="1">
        <v>7</v>
      </c>
      <c r="B127" s="34" t="s">
        <v>95</v>
      </c>
      <c r="C127" s="35">
        <v>281.8</v>
      </c>
      <c r="M127" s="4"/>
      <c r="N127" s="4"/>
      <c r="Q127" s="15"/>
      <c r="R127" s="15"/>
      <c r="U127" s="15"/>
    </row>
    <row r="128" spans="1:27">
      <c r="A128" s="1">
        <v>8</v>
      </c>
      <c r="B128" s="34" t="s">
        <v>128</v>
      </c>
      <c r="C128" s="35">
        <v>276.58</v>
      </c>
      <c r="M128" s="4"/>
      <c r="N128" s="4"/>
      <c r="Q128" s="15"/>
      <c r="R128" s="15"/>
      <c r="U128" s="15"/>
    </row>
    <row r="129" spans="1:21">
      <c r="A129" s="1">
        <v>9</v>
      </c>
      <c r="B129" s="34" t="s">
        <v>125</v>
      </c>
      <c r="C129" s="35">
        <v>269.22000000000003</v>
      </c>
      <c r="M129" s="4"/>
      <c r="N129" s="4"/>
      <c r="Q129" s="15"/>
      <c r="R129" s="15"/>
      <c r="U129" s="15"/>
    </row>
    <row r="130" spans="1:21">
      <c r="A130" s="1">
        <v>10</v>
      </c>
      <c r="B130" s="34" t="s">
        <v>133</v>
      </c>
      <c r="C130" s="35">
        <v>269.08</v>
      </c>
      <c r="M130" s="4"/>
      <c r="N130" s="4"/>
      <c r="Q130" s="15"/>
      <c r="R130" s="15"/>
      <c r="U130" s="15"/>
    </row>
    <row r="131" spans="1:21">
      <c r="A131" s="1">
        <v>11</v>
      </c>
      <c r="B131" s="34" t="s">
        <v>90</v>
      </c>
      <c r="C131" s="35">
        <v>264.70147634572061</v>
      </c>
      <c r="M131" s="4"/>
      <c r="N131" s="4"/>
      <c r="Q131" s="15"/>
      <c r="R131" s="15"/>
      <c r="U131" s="15"/>
    </row>
    <row r="132" spans="1:21">
      <c r="A132" s="1">
        <v>12</v>
      </c>
      <c r="B132" s="34" t="s">
        <v>118</v>
      </c>
      <c r="C132" s="35">
        <v>262.96596083943297</v>
      </c>
      <c r="M132" s="4"/>
      <c r="N132" s="4"/>
      <c r="Q132" s="15"/>
      <c r="R132" s="15"/>
      <c r="U132" s="15"/>
    </row>
    <row r="133" spans="1:21">
      <c r="A133" s="1">
        <v>13</v>
      </c>
      <c r="B133" s="34" t="s">
        <v>132</v>
      </c>
      <c r="C133" s="35">
        <v>261.06854130760365</v>
      </c>
      <c r="M133" s="4"/>
      <c r="N133" s="4"/>
      <c r="Q133" s="15"/>
      <c r="R133" s="15"/>
      <c r="U133" s="15"/>
    </row>
    <row r="134" spans="1:21">
      <c r="A134" s="1">
        <v>14</v>
      </c>
      <c r="B134" s="34" t="s">
        <v>107</v>
      </c>
      <c r="C134" s="35">
        <v>250.80606271726896</v>
      </c>
      <c r="M134" s="4"/>
      <c r="N134" s="4"/>
      <c r="Q134" s="15"/>
      <c r="R134" s="15"/>
      <c r="U134" s="15"/>
    </row>
    <row r="135" spans="1:21">
      <c r="A135" s="1">
        <v>15</v>
      </c>
      <c r="B135" s="30" t="s">
        <v>106</v>
      </c>
      <c r="C135" s="35">
        <v>244.1066554763793</v>
      </c>
      <c r="M135" s="4"/>
      <c r="N135" s="4"/>
      <c r="Q135" s="15"/>
      <c r="R135" s="15"/>
      <c r="U135" s="15"/>
    </row>
    <row r="136" spans="1:21">
      <c r="A136" s="1">
        <v>16</v>
      </c>
      <c r="B136" s="34" t="s">
        <v>131</v>
      </c>
      <c r="C136" s="35">
        <v>240.40770535051411</v>
      </c>
      <c r="M136" s="4"/>
      <c r="N136" s="4"/>
      <c r="Q136" s="15"/>
      <c r="R136" s="15"/>
      <c r="U136" s="15"/>
    </row>
    <row r="137" spans="1:21">
      <c r="A137" s="1">
        <v>17</v>
      </c>
      <c r="B137" s="34" t="s">
        <v>117</v>
      </c>
      <c r="C137" s="35">
        <v>239.18434995189602</v>
      </c>
      <c r="M137" s="4"/>
      <c r="N137" s="4"/>
      <c r="Q137" s="15"/>
      <c r="R137" s="15"/>
      <c r="U137" s="15"/>
    </row>
    <row r="138" spans="1:21">
      <c r="A138" s="1">
        <v>18</v>
      </c>
      <c r="B138" s="30" t="s">
        <v>111</v>
      </c>
      <c r="C138" s="35">
        <v>236.23072664951579</v>
      </c>
      <c r="M138" s="4"/>
      <c r="N138" s="4"/>
      <c r="Q138" s="15"/>
      <c r="R138" s="15"/>
      <c r="U138" s="15"/>
    </row>
    <row r="139" spans="1:21">
      <c r="A139" s="1">
        <v>19</v>
      </c>
      <c r="B139" s="34" t="s">
        <v>137</v>
      </c>
      <c r="C139" s="35">
        <v>231.71584984940452</v>
      </c>
      <c r="M139" s="4"/>
      <c r="N139" s="4"/>
      <c r="Q139" s="15"/>
      <c r="R139" s="15"/>
      <c r="U139" s="15"/>
    </row>
    <row r="140" spans="1:21">
      <c r="A140" s="1">
        <v>20</v>
      </c>
      <c r="B140" s="34" t="s">
        <v>109</v>
      </c>
      <c r="C140" s="35">
        <v>229.97639105835722</v>
      </c>
      <c r="M140" s="4"/>
      <c r="N140" s="4"/>
      <c r="Q140" s="15"/>
      <c r="R140" s="15"/>
      <c r="U140" s="15"/>
    </row>
    <row r="141" spans="1:21">
      <c r="A141" s="1">
        <v>21</v>
      </c>
      <c r="B141" s="30" t="s">
        <v>71</v>
      </c>
      <c r="C141" s="35">
        <v>225.54487364498959</v>
      </c>
      <c r="M141" s="4"/>
      <c r="N141" s="4"/>
      <c r="Q141" s="15"/>
      <c r="R141" s="15"/>
      <c r="U141" s="15"/>
    </row>
    <row r="142" spans="1:21">
      <c r="A142" s="1">
        <v>22</v>
      </c>
      <c r="B142" s="34" t="s">
        <v>105</v>
      </c>
      <c r="C142" s="35">
        <v>223.62287881628134</v>
      </c>
      <c r="M142" s="4"/>
      <c r="N142" s="4"/>
      <c r="Q142" s="15"/>
      <c r="R142" s="15"/>
      <c r="U142" s="15"/>
    </row>
    <row r="143" spans="1:21">
      <c r="A143" s="1">
        <v>23</v>
      </c>
      <c r="B143" s="34" t="s">
        <v>102</v>
      </c>
      <c r="C143" s="35">
        <v>221.13589272147016</v>
      </c>
      <c r="M143" s="4"/>
      <c r="N143" s="4"/>
      <c r="Q143" s="15"/>
      <c r="R143" s="15"/>
      <c r="U143" s="15"/>
    </row>
    <row r="144" spans="1:21">
      <c r="A144" s="1">
        <v>24</v>
      </c>
      <c r="B144" s="34" t="s">
        <v>104</v>
      </c>
      <c r="C144" s="35">
        <v>217.67572023786764</v>
      </c>
      <c r="M144" s="4"/>
      <c r="N144" s="4"/>
      <c r="Q144" s="15"/>
      <c r="R144" s="15"/>
      <c r="U144" s="15"/>
    </row>
    <row r="145" spans="1:22">
      <c r="A145" s="1">
        <v>25</v>
      </c>
      <c r="B145" s="34" t="s">
        <v>70</v>
      </c>
      <c r="C145" s="35">
        <v>214.26008025278051</v>
      </c>
      <c r="M145" s="4"/>
      <c r="N145" s="4"/>
      <c r="Q145" s="15"/>
      <c r="R145" s="15"/>
      <c r="U145" s="15"/>
    </row>
    <row r="146" spans="1:22">
      <c r="A146" s="1">
        <v>26</v>
      </c>
      <c r="B146" s="34" t="s">
        <v>87</v>
      </c>
      <c r="C146" s="35">
        <v>209.40931201590479</v>
      </c>
      <c r="M146" s="4"/>
      <c r="N146" s="4"/>
      <c r="Q146" s="15"/>
      <c r="R146" s="15"/>
      <c r="U146" s="15"/>
    </row>
    <row r="147" spans="1:22">
      <c r="A147" s="1">
        <v>27</v>
      </c>
      <c r="B147" s="30" t="s">
        <v>103</v>
      </c>
      <c r="C147" s="35">
        <v>209.04359608669782</v>
      </c>
      <c r="M147" s="4"/>
      <c r="N147" s="4"/>
      <c r="Q147" s="15"/>
      <c r="R147" s="15"/>
      <c r="U147" s="15"/>
    </row>
    <row r="148" spans="1:22">
      <c r="A148" s="1">
        <v>28</v>
      </c>
      <c r="B148" s="34" t="s">
        <v>85</v>
      </c>
      <c r="C148" s="35">
        <v>205.90031733742541</v>
      </c>
      <c r="D148" s="1"/>
      <c r="E148" s="1"/>
      <c r="V148" s="1"/>
    </row>
    <row r="149" spans="1:22" ht="12.95" customHeight="1">
      <c r="A149" s="1">
        <v>29</v>
      </c>
      <c r="B149" s="34" t="s">
        <v>93</v>
      </c>
      <c r="C149" s="35">
        <v>193.31976559756558</v>
      </c>
      <c r="D149" s="1"/>
      <c r="E149" s="1"/>
      <c r="V149" s="1"/>
    </row>
    <row r="150" spans="1:22">
      <c r="A150" s="1">
        <v>30</v>
      </c>
      <c r="B150" s="34" t="s">
        <v>136</v>
      </c>
      <c r="C150" s="35">
        <v>191.5021511399662</v>
      </c>
      <c r="D150" s="1"/>
      <c r="E150" s="1"/>
      <c r="V150" s="1"/>
    </row>
    <row r="151" spans="1:22">
      <c r="A151" s="1">
        <v>31</v>
      </c>
      <c r="B151" s="34" t="s">
        <v>80</v>
      </c>
      <c r="C151" s="35">
        <v>188.22520026813777</v>
      </c>
      <c r="D151" s="1"/>
      <c r="E151" s="1"/>
      <c r="V151" s="1"/>
    </row>
    <row r="152" spans="1:22">
      <c r="A152" s="1">
        <v>32</v>
      </c>
      <c r="B152" s="34" t="s">
        <v>115</v>
      </c>
      <c r="C152" s="35">
        <v>183.39258525037604</v>
      </c>
      <c r="D152" s="1"/>
      <c r="E152" s="1"/>
      <c r="V152" s="1"/>
    </row>
    <row r="153" spans="1:22">
      <c r="A153" s="1">
        <v>33</v>
      </c>
      <c r="B153" s="34" t="s">
        <v>74</v>
      </c>
      <c r="C153" s="35">
        <v>183.27558295298752</v>
      </c>
      <c r="D153" s="1"/>
      <c r="E153" s="1"/>
      <c r="V153" s="1"/>
    </row>
    <row r="154" spans="1:22">
      <c r="A154" s="1">
        <v>34</v>
      </c>
      <c r="B154" s="34" t="s">
        <v>91</v>
      </c>
      <c r="C154" s="35">
        <v>170.87509985599053</v>
      </c>
      <c r="D154" s="1"/>
      <c r="E154" s="1"/>
      <c r="V154" s="1"/>
    </row>
    <row r="155" spans="1:22">
      <c r="A155" s="1">
        <v>35</v>
      </c>
      <c r="B155" s="34" t="s">
        <v>77</v>
      </c>
      <c r="C155" s="35">
        <v>169.49663602967408</v>
      </c>
      <c r="D155" s="1"/>
      <c r="E155" s="1"/>
      <c r="V155" s="1"/>
    </row>
    <row r="156" spans="1:22">
      <c r="A156" s="1">
        <v>36</v>
      </c>
      <c r="B156" s="34" t="s">
        <v>127</v>
      </c>
      <c r="C156" s="35">
        <v>167.74050111357045</v>
      </c>
      <c r="D156" s="1"/>
      <c r="E156" s="1"/>
      <c r="V156" s="1"/>
    </row>
    <row r="157" spans="1:22">
      <c r="A157" s="1">
        <v>37</v>
      </c>
      <c r="B157" s="34" t="s">
        <v>100</v>
      </c>
      <c r="C157" s="35">
        <v>163.14718778223266</v>
      </c>
      <c r="D157" s="1"/>
      <c r="E157" s="1"/>
      <c r="V157" s="1"/>
    </row>
    <row r="158" spans="1:22">
      <c r="A158" s="1">
        <v>38</v>
      </c>
      <c r="B158" s="34" t="s">
        <v>134</v>
      </c>
      <c r="C158" s="35">
        <v>162.63576958363055</v>
      </c>
      <c r="D158" s="1"/>
      <c r="E158" s="1"/>
      <c r="V158" s="1"/>
    </row>
    <row r="159" spans="1:22">
      <c r="A159" s="1">
        <v>39</v>
      </c>
      <c r="B159" s="34" t="s">
        <v>75</v>
      </c>
      <c r="C159" s="35">
        <v>154.85609276417546</v>
      </c>
      <c r="D159" s="1"/>
      <c r="E159" s="1"/>
      <c r="V159" s="1"/>
    </row>
    <row r="160" spans="1:22">
      <c r="A160" s="1">
        <v>40</v>
      </c>
      <c r="B160" s="34" t="s">
        <v>114</v>
      </c>
      <c r="C160" s="35">
        <v>152.13546902911688</v>
      </c>
      <c r="D160" s="1"/>
      <c r="E160" s="1"/>
      <c r="V160" s="1"/>
    </row>
    <row r="161" spans="1:22">
      <c r="A161" s="1">
        <v>41</v>
      </c>
      <c r="B161" s="34" t="s">
        <v>135</v>
      </c>
      <c r="C161" s="35">
        <v>150.4252695046813</v>
      </c>
      <c r="D161" s="1"/>
      <c r="E161" s="1"/>
      <c r="V161" s="1"/>
    </row>
    <row r="162" spans="1:22">
      <c r="A162" s="1">
        <v>42</v>
      </c>
      <c r="B162" s="34" t="s">
        <v>130</v>
      </c>
      <c r="C162" s="35">
        <v>140.41836190970747</v>
      </c>
      <c r="D162" s="1"/>
      <c r="E162" s="1"/>
      <c r="V162" s="1"/>
    </row>
    <row r="163" spans="1:22">
      <c r="A163" s="1">
        <v>43</v>
      </c>
      <c r="B163" s="34" t="s">
        <v>113</v>
      </c>
      <c r="C163" s="35">
        <v>130.15780816107403</v>
      </c>
      <c r="D163" s="1"/>
      <c r="E163" s="1"/>
      <c r="V163" s="1"/>
    </row>
    <row r="164" spans="1:22">
      <c r="A164" s="1">
        <v>44</v>
      </c>
      <c r="B164" s="96" t="s">
        <v>81</v>
      </c>
      <c r="C164" s="35">
        <v>67.868386262094887</v>
      </c>
      <c r="D164" s="1"/>
      <c r="E164" s="1"/>
      <c r="V164" s="1"/>
    </row>
    <row r="165" spans="1:22">
      <c r="C165" s="95"/>
      <c r="D165" s="1"/>
      <c r="E165" s="1"/>
      <c r="V165" s="1"/>
    </row>
    <row r="166" spans="1:22">
      <c r="C166" s="101"/>
      <c r="D166" s="1"/>
      <c r="E166" s="1"/>
      <c r="V166" s="1"/>
    </row>
    <row r="167" spans="1:22">
      <c r="B167" s="4" t="s">
        <v>233</v>
      </c>
      <c r="D167" s="1"/>
      <c r="E167" s="1"/>
      <c r="V167" s="1"/>
    </row>
    <row r="168" spans="1:22">
      <c r="A168" s="1">
        <v>1</v>
      </c>
      <c r="B168" s="97" t="s">
        <v>121</v>
      </c>
      <c r="C168" s="98">
        <v>412.82488647604151</v>
      </c>
      <c r="D168" s="1"/>
      <c r="E168" s="1"/>
      <c r="V168" s="1"/>
    </row>
    <row r="169" spans="1:22">
      <c r="A169" s="1">
        <v>2</v>
      </c>
      <c r="B169" s="55" t="s">
        <v>115</v>
      </c>
      <c r="C169" s="98">
        <v>407.35193320454459</v>
      </c>
      <c r="D169" s="1"/>
      <c r="E169" s="1"/>
      <c r="V169" s="1"/>
    </row>
    <row r="170" spans="1:22">
      <c r="A170" s="1">
        <v>3</v>
      </c>
      <c r="B170" s="55" t="s">
        <v>128</v>
      </c>
      <c r="C170" s="99">
        <v>383.32036644967104</v>
      </c>
      <c r="D170" s="1"/>
      <c r="E170" s="1"/>
      <c r="V170" s="1"/>
    </row>
    <row r="171" spans="1:22">
      <c r="A171" s="1">
        <v>4</v>
      </c>
      <c r="B171" s="34" t="s">
        <v>119</v>
      </c>
      <c r="C171" s="94">
        <v>372.69971679640958</v>
      </c>
      <c r="D171" s="1"/>
      <c r="E171" s="1"/>
      <c r="V171" s="1"/>
    </row>
    <row r="172" spans="1:22">
      <c r="A172" s="1">
        <v>5</v>
      </c>
      <c r="B172" s="34" t="s">
        <v>106</v>
      </c>
      <c r="C172" s="94">
        <v>370.44887869120555</v>
      </c>
      <c r="D172" s="1"/>
      <c r="E172" s="1"/>
      <c r="V172" s="1"/>
    </row>
    <row r="173" spans="1:22">
      <c r="A173" s="1">
        <v>6</v>
      </c>
      <c r="B173" s="34" t="s">
        <v>125</v>
      </c>
      <c r="C173" s="94">
        <v>354.81585589484013</v>
      </c>
      <c r="D173" s="1"/>
      <c r="E173" s="1"/>
      <c r="V173" s="1"/>
    </row>
    <row r="174" spans="1:22">
      <c r="A174" s="1">
        <v>7</v>
      </c>
      <c r="B174" s="34" t="s">
        <v>105</v>
      </c>
      <c r="C174" s="94">
        <v>353.42182836132258</v>
      </c>
      <c r="D174" s="1"/>
      <c r="E174" s="1"/>
      <c r="V174" s="1"/>
    </row>
    <row r="175" spans="1:22">
      <c r="A175" s="1">
        <v>8</v>
      </c>
      <c r="B175" s="34" t="s">
        <v>83</v>
      </c>
      <c r="C175" s="94">
        <v>340.65795922432761</v>
      </c>
      <c r="D175" s="1"/>
      <c r="E175" s="1"/>
      <c r="V175" s="1"/>
    </row>
    <row r="176" spans="1:22">
      <c r="A176" s="1">
        <v>9</v>
      </c>
      <c r="B176" s="34" t="s">
        <v>137</v>
      </c>
      <c r="C176" s="94">
        <v>295.52007924465039</v>
      </c>
      <c r="D176" s="1"/>
      <c r="E176" s="1"/>
      <c r="V176" s="1"/>
    </row>
    <row r="177" spans="1:22">
      <c r="A177" s="1">
        <v>10</v>
      </c>
      <c r="B177" s="34" t="s">
        <v>90</v>
      </c>
      <c r="C177" s="94">
        <v>294.89359534903252</v>
      </c>
      <c r="D177" s="1"/>
      <c r="E177" s="1"/>
      <c r="V177" s="1"/>
    </row>
    <row r="178" spans="1:22">
      <c r="A178" s="1">
        <v>11</v>
      </c>
      <c r="B178" s="34" t="s">
        <v>132</v>
      </c>
      <c r="C178" s="94">
        <v>291.21659124670197</v>
      </c>
      <c r="D178" s="1"/>
      <c r="E178" s="1"/>
      <c r="V178" s="1"/>
    </row>
    <row r="179" spans="1:22">
      <c r="A179" s="1">
        <v>12</v>
      </c>
      <c r="B179" s="30" t="s">
        <v>100</v>
      </c>
      <c r="C179" s="94">
        <v>290.69182840914789</v>
      </c>
      <c r="D179" s="1"/>
      <c r="E179" s="1"/>
      <c r="V179" s="1"/>
    </row>
    <row r="180" spans="1:22">
      <c r="A180" s="1">
        <v>13</v>
      </c>
      <c r="B180" s="34" t="s">
        <v>85</v>
      </c>
      <c r="C180" s="94">
        <v>289.90310379022412</v>
      </c>
      <c r="D180" s="1"/>
      <c r="E180" s="1"/>
      <c r="V180" s="1"/>
    </row>
    <row r="181" spans="1:22">
      <c r="A181" s="1">
        <v>14</v>
      </c>
      <c r="B181" s="34" t="s">
        <v>109</v>
      </c>
      <c r="C181" s="94">
        <v>287.17422190509228</v>
      </c>
      <c r="D181" s="1"/>
      <c r="E181" s="1"/>
      <c r="V181" s="1"/>
    </row>
    <row r="182" spans="1:22">
      <c r="A182" s="1">
        <v>15</v>
      </c>
      <c r="B182" s="34" t="s">
        <v>111</v>
      </c>
      <c r="C182" s="94">
        <v>279.84707026912503</v>
      </c>
      <c r="D182" s="1"/>
      <c r="E182" s="1"/>
      <c r="V182" s="1"/>
    </row>
    <row r="183" spans="1:22">
      <c r="A183" s="1">
        <v>16</v>
      </c>
      <c r="B183" s="34" t="s">
        <v>107</v>
      </c>
      <c r="C183" s="94">
        <v>277.20514627756046</v>
      </c>
      <c r="D183" s="1"/>
      <c r="E183" s="1"/>
      <c r="V183" s="1"/>
    </row>
    <row r="184" spans="1:22">
      <c r="A184" s="1">
        <v>17</v>
      </c>
      <c r="B184" s="34" t="s">
        <v>127</v>
      </c>
      <c r="C184" s="94">
        <v>268.59782307516161</v>
      </c>
      <c r="D184" s="1"/>
      <c r="E184" s="1"/>
      <c r="V184" s="1"/>
    </row>
    <row r="185" spans="1:22">
      <c r="A185" s="1">
        <v>18</v>
      </c>
      <c r="B185" s="34" t="s">
        <v>93</v>
      </c>
      <c r="C185" s="94">
        <v>264.59003405300086</v>
      </c>
      <c r="D185" s="1"/>
      <c r="E185" s="1"/>
      <c r="V185" s="1"/>
    </row>
    <row r="186" spans="1:22">
      <c r="A186" s="1">
        <v>19</v>
      </c>
      <c r="B186" s="34" t="s">
        <v>75</v>
      </c>
      <c r="C186" s="94">
        <v>256.46198817044592</v>
      </c>
      <c r="D186" s="1"/>
      <c r="E186" s="1"/>
      <c r="V186" s="1"/>
    </row>
    <row r="187" spans="1:22">
      <c r="A187" s="1">
        <v>20</v>
      </c>
      <c r="B187" s="34" t="s">
        <v>102</v>
      </c>
      <c r="C187" s="94">
        <v>253.39958691191129</v>
      </c>
      <c r="D187" s="1"/>
      <c r="E187" s="1"/>
      <c r="V187" s="1"/>
    </row>
    <row r="188" spans="1:22">
      <c r="A188" s="1">
        <v>21</v>
      </c>
      <c r="B188" s="34" t="s">
        <v>104</v>
      </c>
      <c r="C188" s="94">
        <v>251.03119166722641</v>
      </c>
      <c r="D188" s="1"/>
      <c r="E188" s="1"/>
      <c r="V188" s="1"/>
    </row>
    <row r="189" spans="1:22">
      <c r="A189" s="1">
        <v>22</v>
      </c>
      <c r="B189" s="34" t="s">
        <v>103</v>
      </c>
      <c r="C189" s="94">
        <v>241.24610145400155</v>
      </c>
      <c r="D189" s="1"/>
      <c r="E189" s="1"/>
      <c r="V189" s="1"/>
    </row>
    <row r="190" spans="1:22">
      <c r="A190" s="1">
        <v>23</v>
      </c>
      <c r="B190" s="34" t="s">
        <v>87</v>
      </c>
      <c r="C190" s="94">
        <v>238.65480295770951</v>
      </c>
      <c r="D190" s="1"/>
      <c r="E190" s="1"/>
      <c r="V190" s="1"/>
    </row>
    <row r="191" spans="1:22">
      <c r="A191" s="1">
        <v>24</v>
      </c>
      <c r="B191" s="34" t="s">
        <v>130</v>
      </c>
      <c r="C191" s="94">
        <v>225.29615098675998</v>
      </c>
      <c r="D191" s="1"/>
      <c r="E191" s="1"/>
      <c r="V191" s="1"/>
    </row>
    <row r="192" spans="1:22">
      <c r="A192" s="1">
        <v>25</v>
      </c>
      <c r="B192" s="34" t="s">
        <v>134</v>
      </c>
      <c r="C192" s="94">
        <v>215.48464653829686</v>
      </c>
      <c r="D192" s="1"/>
      <c r="E192" s="1"/>
      <c r="V192" s="1"/>
    </row>
    <row r="193" spans="1:22">
      <c r="A193" s="1">
        <v>26</v>
      </c>
      <c r="B193" s="34" t="s">
        <v>113</v>
      </c>
      <c r="C193" s="94">
        <v>210.37257365800119</v>
      </c>
      <c r="D193" s="1"/>
      <c r="E193" s="1"/>
      <c r="V193" s="1"/>
    </row>
    <row r="194" spans="1:22">
      <c r="A194" s="1">
        <v>27</v>
      </c>
      <c r="B194" s="34" t="s">
        <v>135</v>
      </c>
      <c r="C194" s="94">
        <v>177.49142463977486</v>
      </c>
      <c r="D194" s="1"/>
      <c r="E194" s="1"/>
      <c r="V194" s="1"/>
    </row>
    <row r="195" spans="1:22">
      <c r="C195" s="101"/>
      <c r="D195" s="1"/>
      <c r="E195" s="1"/>
      <c r="V195" s="1"/>
    </row>
    <row r="196" spans="1:22">
      <c r="C196" s="101"/>
      <c r="D196" s="1"/>
      <c r="E196" s="1"/>
      <c r="V196" s="1"/>
    </row>
    <row r="197" spans="1:22">
      <c r="B197" s="4" t="s">
        <v>140</v>
      </c>
    </row>
    <row r="198" spans="1:22">
      <c r="A198" s="1">
        <v>1</v>
      </c>
      <c r="B198" s="55" t="s">
        <v>35</v>
      </c>
      <c r="C198" s="98">
        <v>216.91792233849119</v>
      </c>
    </row>
    <row r="199" spans="1:22">
      <c r="A199" s="1">
        <v>2</v>
      </c>
      <c r="B199" s="55" t="s">
        <v>36</v>
      </c>
      <c r="C199" s="98">
        <v>190.97126939804158</v>
      </c>
    </row>
    <row r="200" spans="1:22">
      <c r="A200" s="1">
        <v>3</v>
      </c>
      <c r="B200" s="55" t="s">
        <v>38</v>
      </c>
      <c r="C200" s="98">
        <v>172.16926006751342</v>
      </c>
    </row>
    <row r="201" spans="1:22">
      <c r="A201" s="1">
        <v>4</v>
      </c>
      <c r="B201" s="10" t="s">
        <v>33</v>
      </c>
      <c r="C201" s="11">
        <v>169.66647691565743</v>
      </c>
    </row>
    <row r="202" spans="1:22">
      <c r="A202" s="1">
        <v>5</v>
      </c>
      <c r="B202" s="10" t="s">
        <v>52</v>
      </c>
      <c r="C202" s="11">
        <v>157.55091564311016</v>
      </c>
    </row>
    <row r="203" spans="1:22">
      <c r="A203" s="1">
        <v>6</v>
      </c>
      <c r="B203" s="10" t="s">
        <v>47</v>
      </c>
      <c r="C203" s="11">
        <v>150.17249613143096</v>
      </c>
    </row>
    <row r="204" spans="1:22">
      <c r="A204" s="1">
        <v>7</v>
      </c>
      <c r="B204" s="10" t="s">
        <v>45</v>
      </c>
      <c r="C204" s="11">
        <v>146.96878590328788</v>
      </c>
    </row>
    <row r="205" spans="1:22">
      <c r="A205" s="1">
        <v>8</v>
      </c>
      <c r="B205" s="10" t="s">
        <v>25</v>
      </c>
      <c r="C205" s="11">
        <v>139.91001362069952</v>
      </c>
    </row>
    <row r="206" spans="1:22">
      <c r="A206" s="1">
        <v>9</v>
      </c>
      <c r="B206" s="10" t="s">
        <v>48</v>
      </c>
      <c r="C206" s="11">
        <v>138.23836458481003</v>
      </c>
    </row>
    <row r="207" spans="1:22">
      <c r="A207" s="1">
        <v>10</v>
      </c>
      <c r="B207" s="10" t="s">
        <v>30</v>
      </c>
      <c r="C207" s="11">
        <v>135.66341657736848</v>
      </c>
    </row>
    <row r="208" spans="1:22">
      <c r="A208" s="1">
        <v>11</v>
      </c>
      <c r="B208" s="10" t="s">
        <v>42</v>
      </c>
      <c r="C208" s="11">
        <v>133.2828527982916</v>
      </c>
    </row>
    <row r="209" spans="1:22">
      <c r="A209" s="1">
        <v>12</v>
      </c>
      <c r="B209" s="10" t="s">
        <v>50</v>
      </c>
      <c r="C209" s="11">
        <v>127.80101284016075</v>
      </c>
    </row>
    <row r="210" spans="1:22">
      <c r="A210" s="1">
        <v>13</v>
      </c>
      <c r="B210" s="10" t="s">
        <v>43</v>
      </c>
      <c r="C210" s="56">
        <v>122.09726763277227</v>
      </c>
    </row>
    <row r="211" spans="1:22">
      <c r="A211" s="1">
        <v>14</v>
      </c>
      <c r="B211" s="57" t="s">
        <v>53</v>
      </c>
      <c r="C211" s="58">
        <v>121.77917009517732</v>
      </c>
    </row>
    <row r="213" spans="1:22">
      <c r="B213" s="2"/>
      <c r="C213" s="3"/>
      <c r="D213" s="1"/>
      <c r="E213" s="1"/>
      <c r="T213" s="4"/>
      <c r="V213" s="1"/>
    </row>
    <row r="214" spans="1:22">
      <c r="B214" s="4" t="s">
        <v>232</v>
      </c>
      <c r="D214" s="1"/>
      <c r="E214" s="1"/>
      <c r="T214" s="4"/>
      <c r="V214" s="1"/>
    </row>
    <row r="215" spans="1:22">
      <c r="A215" s="1">
        <v>1</v>
      </c>
      <c r="B215" s="10" t="s">
        <v>36</v>
      </c>
      <c r="C215" s="98">
        <v>215.67250465657247</v>
      </c>
      <c r="D215" s="1"/>
      <c r="E215" s="1"/>
      <c r="T215" s="4"/>
      <c r="V215" s="1"/>
    </row>
    <row r="216" spans="1:22">
      <c r="A216" s="1">
        <v>2</v>
      </c>
      <c r="B216" s="10" t="s">
        <v>38</v>
      </c>
      <c r="C216" s="98">
        <v>197.763134775818</v>
      </c>
      <c r="D216" s="1"/>
      <c r="E216" s="1"/>
      <c r="T216" s="4"/>
      <c r="V216" s="1"/>
    </row>
    <row r="217" spans="1:22">
      <c r="A217" s="1">
        <v>3</v>
      </c>
      <c r="B217" s="10" t="s">
        <v>53</v>
      </c>
      <c r="C217" s="138">
        <v>190.49543046855831</v>
      </c>
      <c r="D217" s="1"/>
      <c r="E217" s="1"/>
      <c r="T217" s="4"/>
      <c r="V217" s="1"/>
    </row>
    <row r="218" spans="1:22">
      <c r="A218" s="1">
        <v>4</v>
      </c>
      <c r="B218" s="10" t="s">
        <v>50</v>
      </c>
      <c r="C218" s="94">
        <v>189.14159660055023</v>
      </c>
      <c r="D218" s="1"/>
      <c r="E218" s="1"/>
      <c r="T218" s="4"/>
      <c r="V218" s="1"/>
    </row>
    <row r="219" spans="1:22">
      <c r="A219" s="1">
        <v>5</v>
      </c>
      <c r="B219" s="10" t="s">
        <v>48</v>
      </c>
      <c r="C219" s="94">
        <v>179.73127541077972</v>
      </c>
      <c r="D219" s="1"/>
      <c r="E219" s="1"/>
      <c r="T219" s="4"/>
      <c r="V219" s="1"/>
    </row>
    <row r="220" spans="1:22">
      <c r="A220" s="1">
        <v>6</v>
      </c>
      <c r="B220" s="57" t="s">
        <v>45</v>
      </c>
      <c r="C220" s="100">
        <v>179.55192328100659</v>
      </c>
      <c r="D220" s="1"/>
      <c r="E220" s="1"/>
      <c r="T220" s="4"/>
      <c r="V220" s="1"/>
    </row>
    <row r="221" spans="1:22">
      <c r="A221" s="1">
        <v>7</v>
      </c>
      <c r="B221" s="10" t="s">
        <v>47</v>
      </c>
      <c r="C221" s="104">
        <v>178.34158060085522</v>
      </c>
      <c r="D221" s="1"/>
      <c r="E221" s="1"/>
      <c r="T221" s="4"/>
      <c r="V221" s="1"/>
    </row>
    <row r="222" spans="1:22">
      <c r="A222" s="1">
        <v>8</v>
      </c>
      <c r="B222" s="10" t="s">
        <v>42</v>
      </c>
      <c r="C222" s="94">
        <v>174.33893041695123</v>
      </c>
      <c r="D222" s="1"/>
      <c r="E222" s="1"/>
      <c r="T222" s="4"/>
      <c r="V222" s="1"/>
    </row>
    <row r="223" spans="1:22">
      <c r="A223" s="1">
        <v>9</v>
      </c>
      <c r="B223" s="10" t="s">
        <v>30</v>
      </c>
      <c r="C223" s="94">
        <v>156.46582549684936</v>
      </c>
    </row>
  </sheetData>
  <sheetProtection selectLockedCells="1" selectUnlockedCells="1"/>
  <sortState ref="B215:C223">
    <sortCondition descending="1" ref="C223"/>
  </sortState>
  <mergeCells count="124">
    <mergeCell ref="A106:Z106"/>
    <mergeCell ref="P116:S116"/>
    <mergeCell ref="G117:J117"/>
    <mergeCell ref="G118:J118"/>
    <mergeCell ref="W97:W98"/>
    <mergeCell ref="X97:X98"/>
    <mergeCell ref="Y97:Y98"/>
    <mergeCell ref="Z97:Z98"/>
    <mergeCell ref="A99:Z99"/>
    <mergeCell ref="A103:Z103"/>
    <mergeCell ref="G97:K97"/>
    <mergeCell ref="M97:Q97"/>
    <mergeCell ref="S97:S98"/>
    <mergeCell ref="T97:T98"/>
    <mergeCell ref="U97:U98"/>
    <mergeCell ref="V97:V98"/>
    <mergeCell ref="A97:A98"/>
    <mergeCell ref="B97:B98"/>
    <mergeCell ref="C97:C98"/>
    <mergeCell ref="D97:D98"/>
    <mergeCell ref="E97:E98"/>
    <mergeCell ref="F97:F98"/>
    <mergeCell ref="G92:J92"/>
    <mergeCell ref="G93:J93"/>
    <mergeCell ref="M95:O95"/>
    <mergeCell ref="Q95:T95"/>
    <mergeCell ref="U95:W95"/>
    <mergeCell ref="A96:F96"/>
    <mergeCell ref="G96:Q96"/>
    <mergeCell ref="S96:Z96"/>
    <mergeCell ref="X71:X72"/>
    <mergeCell ref="Y71:Y72"/>
    <mergeCell ref="Z71:Z72"/>
    <mergeCell ref="A73:Z73"/>
    <mergeCell ref="A83:Z83"/>
    <mergeCell ref="P91:S91"/>
    <mergeCell ref="M71:Q71"/>
    <mergeCell ref="S71:S72"/>
    <mergeCell ref="T71:T72"/>
    <mergeCell ref="U71:U72"/>
    <mergeCell ref="V71:V72"/>
    <mergeCell ref="W71:W72"/>
    <mergeCell ref="A70:F70"/>
    <mergeCell ref="G70:Q70"/>
    <mergeCell ref="S70:Z70"/>
    <mergeCell ref="A71:A72"/>
    <mergeCell ref="B71:B72"/>
    <mergeCell ref="C71:C72"/>
    <mergeCell ref="D71:D72"/>
    <mergeCell ref="E71:E72"/>
    <mergeCell ref="F71:F72"/>
    <mergeCell ref="G71:K71"/>
    <mergeCell ref="P65:S65"/>
    <mergeCell ref="G66:J66"/>
    <mergeCell ref="G67:J67"/>
    <mergeCell ref="M69:O69"/>
    <mergeCell ref="Q69:T69"/>
    <mergeCell ref="U69:W69"/>
    <mergeCell ref="A46:Z46"/>
    <mergeCell ref="A49:Z49"/>
    <mergeCell ref="A52:Z52"/>
    <mergeCell ref="A54:Z54"/>
    <mergeCell ref="A60:Z60"/>
    <mergeCell ref="A62:Z62"/>
    <mergeCell ref="W39:W40"/>
    <mergeCell ref="X39:X40"/>
    <mergeCell ref="Y39:Y40"/>
    <mergeCell ref="Z39:Z40"/>
    <mergeCell ref="A41:Z41"/>
    <mergeCell ref="A43:Z43"/>
    <mergeCell ref="G39:K39"/>
    <mergeCell ref="M39:Q39"/>
    <mergeCell ref="S39:S40"/>
    <mergeCell ref="T39:T40"/>
    <mergeCell ref="U39:U40"/>
    <mergeCell ref="V39:V40"/>
    <mergeCell ref="A39:A40"/>
    <mergeCell ref="B39:B40"/>
    <mergeCell ref="C39:C40"/>
    <mergeCell ref="D39:D40"/>
    <mergeCell ref="E39:E40"/>
    <mergeCell ref="F39:F40"/>
    <mergeCell ref="F33:H33"/>
    <mergeCell ref="P33:S33"/>
    <mergeCell ref="M37:O37"/>
    <mergeCell ref="Q37:T37"/>
    <mergeCell ref="U37:W37"/>
    <mergeCell ref="A38:F38"/>
    <mergeCell ref="G38:Q38"/>
    <mergeCell ref="S38:Z38"/>
    <mergeCell ref="A17:Z17"/>
    <mergeCell ref="A20:Z20"/>
    <mergeCell ref="A24:Z24"/>
    <mergeCell ref="A28:Z28"/>
    <mergeCell ref="F32:H32"/>
    <mergeCell ref="P32:S32"/>
    <mergeCell ref="Z7:Z8"/>
    <mergeCell ref="A9:Z9"/>
    <mergeCell ref="A11:Z11"/>
    <mergeCell ref="A14:Z14"/>
    <mergeCell ref="M7:Q7"/>
    <mergeCell ref="S7:S8"/>
    <mergeCell ref="T7:T8"/>
    <mergeCell ref="U7:U8"/>
    <mergeCell ref="V7:V8"/>
    <mergeCell ref="W7:W8"/>
    <mergeCell ref="A7:A8"/>
    <mergeCell ref="B7:B8"/>
    <mergeCell ref="C7:C8"/>
    <mergeCell ref="D7:D8"/>
    <mergeCell ref="E7:E8"/>
    <mergeCell ref="F7:F8"/>
    <mergeCell ref="G7:K7"/>
    <mergeCell ref="X7:X8"/>
    <mergeCell ref="Y7:Y8"/>
    <mergeCell ref="A1:W1"/>
    <mergeCell ref="A2:W2"/>
    <mergeCell ref="A3:W3"/>
    <mergeCell ref="M5:O5"/>
    <mergeCell ref="Q5:T5"/>
    <mergeCell ref="U5:W5"/>
    <mergeCell ref="A6:F6"/>
    <mergeCell ref="G6:Q6"/>
    <mergeCell ref="S6:Z6"/>
  </mergeCells>
  <conditionalFormatting sqref="G10 I10 K10 M10 O10 Q10">
    <cfRule type="expression" dxfId="107" priority="115" stopIfTrue="1">
      <formula>H10="x"</formula>
    </cfRule>
    <cfRule type="expression" dxfId="106" priority="116" stopIfTrue="1">
      <formula>H10="o"</formula>
    </cfRule>
    <cfRule type="expression" dxfId="105" priority="117" stopIfTrue="1">
      <formula>H10="r"</formula>
    </cfRule>
  </conditionalFormatting>
  <conditionalFormatting sqref="G12">
    <cfRule type="expression" dxfId="104" priority="4" stopIfTrue="1">
      <formula>H12="x"</formula>
    </cfRule>
    <cfRule type="expression" dxfId="103" priority="5" stopIfTrue="1">
      <formula>H12="o"</formula>
    </cfRule>
    <cfRule type="expression" dxfId="102" priority="6" stopIfTrue="1">
      <formula>H12="r"</formula>
    </cfRule>
  </conditionalFormatting>
  <conditionalFormatting sqref="G13 I13 K13 M13 O13 Q13">
    <cfRule type="expression" dxfId="101" priority="118" stopIfTrue="1">
      <formula>H12="x"</formula>
    </cfRule>
    <cfRule type="expression" dxfId="100" priority="119" stopIfTrue="1">
      <formula>H12="o"</formula>
    </cfRule>
    <cfRule type="expression" dxfId="99" priority="120" stopIfTrue="1">
      <formula>H12="r"</formula>
    </cfRule>
  </conditionalFormatting>
  <conditionalFormatting sqref="G15:G16 I15:I16 K15:K16 M15:M16 O15:O16 Q15:Q16 G18:G19 I18:I19 K18:K19 M18:M19 O18:O19 Q18:Q19 G21:G23 I21:I23 K21:K23 M21:M23 O21:O23 Q21:Q23 G44:G45 I44:I45 K44:K45 M44:M45 O44:O45 Q44:Q45 G53 I53 K53 M53 O53 Q53 G55:G59 I55:I59 K55:K59 M55:M59 O55:O59 Q55:Q59 G61 I61 K61 M61 O61 Q61 G63 I63 K63 M63 O63 Q63 G74:G82 I74:I82 K74:K82 M74:M82 O74:O82 Q74:Q82 G84:G90 I84:I90 K84:K90 M84:M90 O84:O90 Q84:Q90 G100:G102 I100:I102 K100:K102 M100:M102 O100:O102 Q100:Q102 G104:G105 I104:I105 K104:K105 M104:M105 O104:O105 Q104:Q105 G107:G114 I107:I114 K107:K114 M107:M114 O107:O114 Q107:Q114">
    <cfRule type="expression" dxfId="98" priority="1" stopIfTrue="1">
      <formula>H15="x"</formula>
    </cfRule>
    <cfRule type="expression" dxfId="97" priority="2" stopIfTrue="1">
      <formula>H15="o"</formula>
    </cfRule>
    <cfRule type="expression" dxfId="96" priority="3" stopIfTrue="1">
      <formula>H15="r"</formula>
    </cfRule>
  </conditionalFormatting>
  <conditionalFormatting sqref="G25:G27">
    <cfRule type="expression" dxfId="95" priority="7" stopIfTrue="1">
      <formula>H25="x"</formula>
    </cfRule>
    <cfRule type="expression" dxfId="94" priority="8" stopIfTrue="1">
      <formula>H25="o"</formula>
    </cfRule>
    <cfRule type="expression" dxfId="93" priority="9" stopIfTrue="1">
      <formula>H25="r"</formula>
    </cfRule>
  </conditionalFormatting>
  <conditionalFormatting sqref="G29">
    <cfRule type="expression" dxfId="92" priority="40" stopIfTrue="1">
      <formula>H29="x"</formula>
    </cfRule>
    <cfRule type="expression" dxfId="91" priority="41" stopIfTrue="1">
      <formula>H29="o"</formula>
    </cfRule>
    <cfRule type="expression" dxfId="90" priority="42" stopIfTrue="1">
      <formula>H29="r"</formula>
    </cfRule>
  </conditionalFormatting>
  <conditionalFormatting sqref="G42 I42 K42 M42 O42 Q42">
    <cfRule type="expression" dxfId="89" priority="94" stopIfTrue="1">
      <formula>H42="x"</formula>
    </cfRule>
    <cfRule type="expression" dxfId="88" priority="95" stopIfTrue="1">
      <formula>H42="o"</formula>
    </cfRule>
    <cfRule type="expression" dxfId="87" priority="96" stopIfTrue="1">
      <formula>H42="r"</formula>
    </cfRule>
  </conditionalFormatting>
  <conditionalFormatting sqref="G47:G48">
    <cfRule type="expression" dxfId="86" priority="97" stopIfTrue="1">
      <formula>H47="x"</formula>
    </cfRule>
    <cfRule type="expression" dxfId="85" priority="98" stopIfTrue="1">
      <formula>H47="o"</formula>
    </cfRule>
    <cfRule type="expression" dxfId="84" priority="99" stopIfTrue="1">
      <formula>H47="r"</formula>
    </cfRule>
  </conditionalFormatting>
  <conditionalFormatting sqref="G50:G51">
    <cfRule type="expression" dxfId="83" priority="76" stopIfTrue="1">
      <formula>H50="x"</formula>
    </cfRule>
    <cfRule type="expression" dxfId="82" priority="77" stopIfTrue="1">
      <formula>H50="o"</formula>
    </cfRule>
    <cfRule type="expression" dxfId="81" priority="78" stopIfTrue="1">
      <formula>H50="r"</formula>
    </cfRule>
  </conditionalFormatting>
  <conditionalFormatting sqref="I12">
    <cfRule type="expression" dxfId="80" priority="10" stopIfTrue="1">
      <formula>J12="x"</formula>
    </cfRule>
    <cfRule type="expression" dxfId="79" priority="11" stopIfTrue="1">
      <formula>J12="o"</formula>
    </cfRule>
    <cfRule type="expression" dxfId="78" priority="12" stopIfTrue="1">
      <formula>J12="r"</formula>
    </cfRule>
  </conditionalFormatting>
  <conditionalFormatting sqref="I25:I27">
    <cfRule type="expression" dxfId="77" priority="13" stopIfTrue="1">
      <formula>J25="x"</formula>
    </cfRule>
    <cfRule type="expression" dxfId="76" priority="14" stopIfTrue="1">
      <formula>J25="o"</formula>
    </cfRule>
    <cfRule type="expression" dxfId="75" priority="15" stopIfTrue="1">
      <formula>J25="r"</formula>
    </cfRule>
  </conditionalFormatting>
  <conditionalFormatting sqref="I29">
    <cfRule type="expression" dxfId="74" priority="43" stopIfTrue="1">
      <formula>J29="x"</formula>
    </cfRule>
    <cfRule type="expression" dxfId="73" priority="44" stopIfTrue="1">
      <formula>J29="o"</formula>
    </cfRule>
    <cfRule type="expression" dxfId="72" priority="45" stopIfTrue="1">
      <formula>J29="r"</formula>
    </cfRule>
  </conditionalFormatting>
  <conditionalFormatting sqref="I47:I48">
    <cfRule type="expression" dxfId="71" priority="100" stopIfTrue="1">
      <formula>J47="x"</formula>
    </cfRule>
    <cfRule type="expression" dxfId="70" priority="101" stopIfTrue="1">
      <formula>J47="o"</formula>
    </cfRule>
    <cfRule type="expression" dxfId="69" priority="102" stopIfTrue="1">
      <formula>J47="r"</formula>
    </cfRule>
  </conditionalFormatting>
  <conditionalFormatting sqref="I50:I51">
    <cfRule type="expression" dxfId="68" priority="79" stopIfTrue="1">
      <formula>J50="x"</formula>
    </cfRule>
    <cfRule type="expression" dxfId="67" priority="80" stopIfTrue="1">
      <formula>J50="o"</formula>
    </cfRule>
    <cfRule type="expression" dxfId="66" priority="81" stopIfTrue="1">
      <formula>J50="r"</formula>
    </cfRule>
  </conditionalFormatting>
  <conditionalFormatting sqref="K12">
    <cfRule type="expression" dxfId="65" priority="16" stopIfTrue="1">
      <formula>L12="x"</formula>
    </cfRule>
    <cfRule type="expression" dxfId="64" priority="17" stopIfTrue="1">
      <formula>L12="o"</formula>
    </cfRule>
    <cfRule type="expression" dxfId="63" priority="18" stopIfTrue="1">
      <formula>L12="r"</formula>
    </cfRule>
  </conditionalFormatting>
  <conditionalFormatting sqref="K25:K27">
    <cfRule type="expression" dxfId="62" priority="19" stopIfTrue="1">
      <formula>L25="x"</formula>
    </cfRule>
    <cfRule type="expression" dxfId="61" priority="20" stopIfTrue="1">
      <formula>L25="o"</formula>
    </cfRule>
    <cfRule type="expression" dxfId="60" priority="21" stopIfTrue="1">
      <formula>L25="r"</formula>
    </cfRule>
  </conditionalFormatting>
  <conditionalFormatting sqref="K29">
    <cfRule type="expression" dxfId="59" priority="46" stopIfTrue="1">
      <formula>L29="x"</formula>
    </cfRule>
    <cfRule type="expression" dxfId="58" priority="47" stopIfTrue="1">
      <formula>L29="o"</formula>
    </cfRule>
    <cfRule type="expression" dxfId="57" priority="48" stopIfTrue="1">
      <formula>L29="r"</formula>
    </cfRule>
  </conditionalFormatting>
  <conditionalFormatting sqref="K47:K48">
    <cfRule type="expression" dxfId="56" priority="103" stopIfTrue="1">
      <formula>L47="x"</formula>
    </cfRule>
    <cfRule type="expression" dxfId="55" priority="104" stopIfTrue="1">
      <formula>L47="o"</formula>
    </cfRule>
    <cfRule type="expression" dxfId="54" priority="105" stopIfTrue="1">
      <formula>L47="r"</formula>
    </cfRule>
  </conditionalFormatting>
  <conditionalFormatting sqref="K50:K51">
    <cfRule type="expression" dxfId="53" priority="82" stopIfTrue="1">
      <formula>L50="x"</formula>
    </cfRule>
    <cfRule type="expression" dxfId="52" priority="83" stopIfTrue="1">
      <formula>L50="o"</formula>
    </cfRule>
    <cfRule type="expression" dxfId="51" priority="84" stopIfTrue="1">
      <formula>L50="r"</formula>
    </cfRule>
  </conditionalFormatting>
  <conditionalFormatting sqref="M12">
    <cfRule type="expression" dxfId="50" priority="22" stopIfTrue="1">
      <formula>N12="x"</formula>
    </cfRule>
    <cfRule type="expression" dxfId="49" priority="23" stopIfTrue="1">
      <formula>N12="o"</formula>
    </cfRule>
    <cfRule type="expression" dxfId="48" priority="24" stopIfTrue="1">
      <formula>N12="r"</formula>
    </cfRule>
  </conditionalFormatting>
  <conditionalFormatting sqref="M25:M27">
    <cfRule type="expression" dxfId="47" priority="25" stopIfTrue="1">
      <formula>N25="x"</formula>
    </cfRule>
    <cfRule type="expression" dxfId="46" priority="26" stopIfTrue="1">
      <formula>N25="o"</formula>
    </cfRule>
    <cfRule type="expression" dxfId="45" priority="27" stopIfTrue="1">
      <formula>N25="r"</formula>
    </cfRule>
  </conditionalFormatting>
  <conditionalFormatting sqref="M29">
    <cfRule type="expression" dxfId="44" priority="49" stopIfTrue="1">
      <formula>N29="x"</formula>
    </cfRule>
    <cfRule type="expression" dxfId="43" priority="50" stopIfTrue="1">
      <formula>N29="o"</formula>
    </cfRule>
    <cfRule type="expression" dxfId="42" priority="51" stopIfTrue="1">
      <formula>N29="r"</formula>
    </cfRule>
  </conditionalFormatting>
  <conditionalFormatting sqref="M47:M48">
    <cfRule type="expression" dxfId="41" priority="106" stopIfTrue="1">
      <formula>N47="x"</formula>
    </cfRule>
    <cfRule type="expression" dxfId="40" priority="107" stopIfTrue="1">
      <formula>N47="o"</formula>
    </cfRule>
    <cfRule type="expression" dxfId="39" priority="108" stopIfTrue="1">
      <formula>N47="r"</formula>
    </cfRule>
  </conditionalFormatting>
  <conditionalFormatting sqref="M50:M51">
    <cfRule type="expression" dxfId="38" priority="85" stopIfTrue="1">
      <formula>N50="x"</formula>
    </cfRule>
    <cfRule type="expression" dxfId="37" priority="86" stopIfTrue="1">
      <formula>N50="o"</formula>
    </cfRule>
    <cfRule type="expression" dxfId="36" priority="87" stopIfTrue="1">
      <formula>N50="r"</formula>
    </cfRule>
  </conditionalFormatting>
  <conditionalFormatting sqref="O12">
    <cfRule type="expression" dxfId="35" priority="28" stopIfTrue="1">
      <formula>P12="x"</formula>
    </cfRule>
    <cfRule type="expression" dxfId="34" priority="29" stopIfTrue="1">
      <formula>P12="o"</formula>
    </cfRule>
    <cfRule type="expression" dxfId="33" priority="30" stopIfTrue="1">
      <formula>P12="r"</formula>
    </cfRule>
  </conditionalFormatting>
  <conditionalFormatting sqref="O25:O27">
    <cfRule type="expression" dxfId="32" priority="31" stopIfTrue="1">
      <formula>P25="x"</formula>
    </cfRule>
    <cfRule type="expression" dxfId="31" priority="32" stopIfTrue="1">
      <formula>P25="o"</formula>
    </cfRule>
    <cfRule type="expression" dxfId="30" priority="33" stopIfTrue="1">
      <formula>P25="r"</formula>
    </cfRule>
  </conditionalFormatting>
  <conditionalFormatting sqref="O29">
    <cfRule type="expression" dxfId="29" priority="52" stopIfTrue="1">
      <formula>P29="x"</formula>
    </cfRule>
    <cfRule type="expression" dxfId="28" priority="53" stopIfTrue="1">
      <formula>P29="o"</formula>
    </cfRule>
    <cfRule type="expression" dxfId="27" priority="54" stopIfTrue="1">
      <formula>P29="r"</formula>
    </cfRule>
  </conditionalFormatting>
  <conditionalFormatting sqref="O47:O48">
    <cfRule type="expression" dxfId="26" priority="109" stopIfTrue="1">
      <formula>P47="x"</formula>
    </cfRule>
    <cfRule type="expression" dxfId="25" priority="110" stopIfTrue="1">
      <formula>P47="o"</formula>
    </cfRule>
    <cfRule type="expression" dxfId="24" priority="111" stopIfTrue="1">
      <formula>P47="r"</formula>
    </cfRule>
  </conditionalFormatting>
  <conditionalFormatting sqref="O50:O51">
    <cfRule type="expression" dxfId="23" priority="88" stopIfTrue="1">
      <formula>P50="x"</formula>
    </cfRule>
    <cfRule type="expression" dxfId="22" priority="89" stopIfTrue="1">
      <formula>P50="o"</formula>
    </cfRule>
    <cfRule type="expression" dxfId="21" priority="90" stopIfTrue="1">
      <formula>P50="r"</formula>
    </cfRule>
  </conditionalFormatting>
  <conditionalFormatting sqref="Q12">
    <cfRule type="expression" dxfId="20" priority="34" stopIfTrue="1">
      <formula>R12="x"</formula>
    </cfRule>
    <cfRule type="expression" dxfId="19" priority="35" stopIfTrue="1">
      <formula>R12="o"</formula>
    </cfRule>
    <cfRule type="expression" dxfId="18" priority="36" stopIfTrue="1">
      <formula>R12="r"</formula>
    </cfRule>
  </conditionalFormatting>
  <conditionalFormatting sqref="Q25:Q27">
    <cfRule type="expression" dxfId="17" priority="37" stopIfTrue="1">
      <formula>R25="x"</formula>
    </cfRule>
    <cfRule type="expression" dxfId="16" priority="38" stopIfTrue="1">
      <formula>R25="o"</formula>
    </cfRule>
    <cfRule type="expression" dxfId="15" priority="39" stopIfTrue="1">
      <formula>R25="r"</formula>
    </cfRule>
  </conditionalFormatting>
  <conditionalFormatting sqref="Q29">
    <cfRule type="expression" dxfId="14" priority="55" stopIfTrue="1">
      <formula>R29="x"</formula>
    </cfRule>
    <cfRule type="expression" dxfId="13" priority="56" stopIfTrue="1">
      <formula>R29="o"</formula>
    </cfRule>
    <cfRule type="expression" dxfId="12" priority="57" stopIfTrue="1">
      <formula>R29="r"</formula>
    </cfRule>
  </conditionalFormatting>
  <conditionalFormatting sqref="Q47:Q48">
    <cfRule type="expression" dxfId="11" priority="112" stopIfTrue="1">
      <formula>R47="x"</formula>
    </cfRule>
    <cfRule type="expression" dxfId="10" priority="113" stopIfTrue="1">
      <formula>R47="o"</formula>
    </cfRule>
    <cfRule type="expression" dxfId="9" priority="114" stopIfTrue="1">
      <formula>R47="r"</formula>
    </cfRule>
  </conditionalFormatting>
  <conditionalFormatting sqref="Q50:Q51">
    <cfRule type="expression" dxfId="8" priority="91" stopIfTrue="1">
      <formula>R50="x"</formula>
    </cfRule>
    <cfRule type="expression" dxfId="7" priority="92" stopIfTrue="1">
      <formula>R50="o"</formula>
    </cfRule>
    <cfRule type="expression" dxfId="6" priority="93" stopIfTrue="1">
      <formula>R50="r"</formula>
    </cfRule>
  </conditionalFormatting>
  <pageMargins left="0" right="0" top="0.39374999999999999" bottom="0.39374999999999999" header="0.51181102362204722" footer="0.51181102362204722"/>
  <pageSetup paperSize="9" firstPageNumber="0" orientation="landscape" horizontalDpi="300" verticalDpi="300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I15" sqref="I15"/>
    </sheetView>
  </sheetViews>
  <sheetFormatPr defaultColWidth="10.85546875" defaultRowHeight="12.75"/>
  <cols>
    <col min="1" max="1" width="20.85546875" style="1" bestFit="1" customWidth="1"/>
    <col min="2" max="16384" width="10.85546875" style="1"/>
  </cols>
  <sheetData>
    <row r="1" spans="1:4">
      <c r="A1" s="102" t="s">
        <v>10</v>
      </c>
      <c r="B1" s="102" t="s">
        <v>21</v>
      </c>
      <c r="C1" s="102" t="s">
        <v>23</v>
      </c>
      <c r="D1" s="102" t="s">
        <v>24</v>
      </c>
    </row>
    <row r="2" spans="1:4">
      <c r="A2" s="102" t="s">
        <v>121</v>
      </c>
      <c r="B2" s="103">
        <v>378.52531958910333</v>
      </c>
      <c r="C2" s="103">
        <v>392.41909360840447</v>
      </c>
      <c r="D2" s="103">
        <v>412.82488647604151</v>
      </c>
    </row>
    <row r="3" spans="1:4">
      <c r="A3" s="102" t="s">
        <v>119</v>
      </c>
      <c r="B3" s="103">
        <v>337.51162347602059</v>
      </c>
      <c r="C3" s="103">
        <v>350.28168871843002</v>
      </c>
      <c r="D3" s="103">
        <v>372.69971679640958</v>
      </c>
    </row>
    <row r="4" spans="1:4">
      <c r="A4" s="102" t="s">
        <v>83</v>
      </c>
      <c r="B4" s="103">
        <v>305.63254271813133</v>
      </c>
      <c r="C4" s="103">
        <v>313.1047419341246</v>
      </c>
      <c r="D4" s="103">
        <v>340.65795922432761</v>
      </c>
    </row>
    <row r="5" spans="1:4">
      <c r="A5" s="102" t="s">
        <v>96</v>
      </c>
      <c r="B5" s="103">
        <v>301.5730704277309</v>
      </c>
      <c r="C5" s="103"/>
      <c r="D5" s="103"/>
    </row>
    <row r="6" spans="1:4">
      <c r="A6" s="102" t="s">
        <v>73</v>
      </c>
      <c r="B6" s="103">
        <v>282.75953538282977</v>
      </c>
      <c r="C6" s="103"/>
      <c r="D6" s="103"/>
    </row>
    <row r="7" spans="1:4">
      <c r="A7" s="102" t="s">
        <v>78</v>
      </c>
      <c r="B7" s="103">
        <v>281.94088739048493</v>
      </c>
      <c r="C7" s="103"/>
      <c r="D7" s="103"/>
    </row>
    <row r="8" spans="1:4">
      <c r="A8" s="102" t="s">
        <v>95</v>
      </c>
      <c r="B8" s="103">
        <v>281.79966655868077</v>
      </c>
      <c r="C8" s="103"/>
      <c r="D8" s="103"/>
    </row>
    <row r="9" spans="1:4">
      <c r="A9" s="102" t="s">
        <v>128</v>
      </c>
      <c r="B9" s="103">
        <v>276.57531014637721</v>
      </c>
      <c r="C9" s="103">
        <v>288.86237109997819</v>
      </c>
      <c r="D9" s="103">
        <v>383.32036644967104</v>
      </c>
    </row>
    <row r="10" spans="1:4">
      <c r="A10" s="102" t="s">
        <v>125</v>
      </c>
      <c r="B10" s="103">
        <v>269.22198537364278</v>
      </c>
      <c r="C10" s="103">
        <v>280.70874675224695</v>
      </c>
      <c r="D10" s="103">
        <v>354.81585589484013</v>
      </c>
    </row>
    <row r="11" spans="1:4">
      <c r="A11" s="102" t="s">
        <v>133</v>
      </c>
      <c r="B11" s="103">
        <v>269.08164994948459</v>
      </c>
      <c r="C11" s="103"/>
      <c r="D11" s="103"/>
    </row>
    <row r="12" spans="1:4">
      <c r="A12" s="102" t="s">
        <v>90</v>
      </c>
      <c r="B12" s="103">
        <v>264.70147634572061</v>
      </c>
      <c r="C12" s="103">
        <v>271.04190748991959</v>
      </c>
      <c r="D12" s="103">
        <v>294.89359534903252</v>
      </c>
    </row>
    <row r="13" spans="1:4">
      <c r="A13" s="102" t="s">
        <v>118</v>
      </c>
      <c r="B13" s="103">
        <v>262.96596083943297</v>
      </c>
      <c r="C13" s="103"/>
      <c r="D13" s="103"/>
    </row>
    <row r="14" spans="1:4">
      <c r="A14" s="102" t="s">
        <v>132</v>
      </c>
      <c r="B14" s="103">
        <v>261.06854130760365</v>
      </c>
      <c r="C14" s="103">
        <v>273.69980380329133</v>
      </c>
      <c r="D14" s="103">
        <v>291.21659124670197</v>
      </c>
    </row>
    <row r="15" spans="1:4">
      <c r="A15" s="102" t="s">
        <v>107</v>
      </c>
      <c r="B15" s="103">
        <v>250.80606271726896</v>
      </c>
      <c r="C15" s="103">
        <v>257.625600629703</v>
      </c>
      <c r="D15" s="103">
        <v>277.20514627756046</v>
      </c>
    </row>
    <row r="16" spans="1:4">
      <c r="A16" s="102" t="s">
        <v>106</v>
      </c>
      <c r="B16" s="103">
        <v>244.1066554763793</v>
      </c>
      <c r="C16" s="103">
        <v>250.81169850453998</v>
      </c>
      <c r="D16" s="103">
        <v>370.44887869120555</v>
      </c>
    </row>
    <row r="17" spans="1:4">
      <c r="A17" s="102" t="s">
        <v>131</v>
      </c>
      <c r="B17" s="103">
        <v>240.40770535051411</v>
      </c>
      <c r="C17" s="103"/>
      <c r="D17" s="103"/>
    </row>
    <row r="18" spans="1:4">
      <c r="A18" s="102" t="s">
        <v>117</v>
      </c>
      <c r="B18" s="103">
        <v>239.18434995189602</v>
      </c>
      <c r="C18" s="103"/>
      <c r="D18" s="103"/>
    </row>
    <row r="19" spans="1:4">
      <c r="A19" s="102" t="s">
        <v>111</v>
      </c>
      <c r="B19" s="103">
        <v>236.23072664951579</v>
      </c>
      <c r="C19" s="103">
        <v>243.76922497310542</v>
      </c>
      <c r="D19" s="103">
        <v>279.84707026912503</v>
      </c>
    </row>
    <row r="20" spans="1:4">
      <c r="A20" s="102" t="s">
        <v>137</v>
      </c>
      <c r="B20" s="103">
        <v>231.71584984940452</v>
      </c>
      <c r="C20" s="103">
        <v>243.22640267049414</v>
      </c>
      <c r="D20" s="103">
        <v>295.52007924465039</v>
      </c>
    </row>
    <row r="21" spans="1:4">
      <c r="A21" s="102" t="s">
        <v>109</v>
      </c>
      <c r="B21" s="103">
        <v>229.97639105835722</v>
      </c>
      <c r="C21" s="103">
        <v>236.35738428402655</v>
      </c>
      <c r="D21" s="103">
        <v>287.17422190509228</v>
      </c>
    </row>
    <row r="22" spans="1:4">
      <c r="A22" s="102" t="s">
        <v>71</v>
      </c>
      <c r="B22" s="103">
        <v>225.54487364498959</v>
      </c>
      <c r="C22" s="103"/>
      <c r="D22" s="103"/>
    </row>
    <row r="23" spans="1:4">
      <c r="A23" s="102" t="s">
        <v>105</v>
      </c>
      <c r="B23" s="103">
        <v>223.62287881628134</v>
      </c>
      <c r="C23" s="103">
        <v>230.84378077160196</v>
      </c>
      <c r="D23" s="103">
        <v>353.42182836132258</v>
      </c>
    </row>
    <row r="24" spans="1:4">
      <c r="A24" s="102" t="s">
        <v>102</v>
      </c>
      <c r="B24" s="103">
        <v>221.13589272147016</v>
      </c>
      <c r="C24" s="103">
        <v>227.87732635963243</v>
      </c>
      <c r="D24" s="103">
        <v>253.39958691191129</v>
      </c>
    </row>
    <row r="25" spans="1:4">
      <c r="A25" s="102" t="s">
        <v>104</v>
      </c>
      <c r="B25" s="103">
        <v>217.67572023786764</v>
      </c>
      <c r="C25" s="103">
        <v>223.33735913454305</v>
      </c>
      <c r="D25" s="103">
        <v>251.03119166722641</v>
      </c>
    </row>
    <row r="26" spans="1:4">
      <c r="A26" s="102" t="s">
        <v>70</v>
      </c>
      <c r="B26" s="103">
        <v>214.26008025278051</v>
      </c>
      <c r="C26" s="103"/>
      <c r="D26" s="103"/>
    </row>
    <row r="27" spans="1:4">
      <c r="A27" s="102" t="s">
        <v>87</v>
      </c>
      <c r="B27" s="103">
        <v>209.40931201590479</v>
      </c>
      <c r="C27" s="103">
        <v>214.61762855909126</v>
      </c>
      <c r="D27" s="103">
        <v>238.65480295770951</v>
      </c>
    </row>
    <row r="28" spans="1:4">
      <c r="A28" s="102" t="s">
        <v>103</v>
      </c>
      <c r="B28" s="103">
        <v>209.04359608669782</v>
      </c>
      <c r="C28" s="103">
        <v>214.63176285943197</v>
      </c>
      <c r="D28" s="103">
        <v>241.24610145400155</v>
      </c>
    </row>
    <row r="29" spans="1:4">
      <c r="A29" s="102" t="s">
        <v>85</v>
      </c>
      <c r="B29" s="103">
        <v>205.90031733742541</v>
      </c>
      <c r="C29" s="103">
        <v>210.68539519638381</v>
      </c>
      <c r="D29" s="103">
        <v>289.90310379022412</v>
      </c>
    </row>
    <row r="30" spans="1:4">
      <c r="A30" s="102" t="s">
        <v>93</v>
      </c>
      <c r="B30" s="103">
        <v>193.31976559756558</v>
      </c>
      <c r="C30" s="103">
        <v>202.90646783205585</v>
      </c>
      <c r="D30" s="103">
        <v>264.59003405300086</v>
      </c>
    </row>
    <row r="31" spans="1:4">
      <c r="A31" s="102" t="s">
        <v>136</v>
      </c>
      <c r="B31" s="103">
        <v>191.5021511399662</v>
      </c>
      <c r="C31" s="103"/>
      <c r="D31" s="103"/>
    </row>
    <row r="32" spans="1:4">
      <c r="A32" s="102" t="s">
        <v>80</v>
      </c>
      <c r="B32" s="103">
        <v>188.22520026813777</v>
      </c>
      <c r="C32" s="103"/>
      <c r="D32" s="103"/>
    </row>
    <row r="33" spans="1:4">
      <c r="A33" s="102" t="s">
        <v>115</v>
      </c>
      <c r="B33" s="103">
        <v>183.39258525037604</v>
      </c>
      <c r="C33" s="103">
        <v>190.4403614794505</v>
      </c>
      <c r="D33" s="103">
        <v>407.35193320454459</v>
      </c>
    </row>
    <row r="34" spans="1:4">
      <c r="A34" s="102" t="s">
        <v>74</v>
      </c>
      <c r="B34" s="103">
        <v>183.27558295298752</v>
      </c>
      <c r="C34" s="103"/>
      <c r="D34" s="103"/>
    </row>
    <row r="35" spans="1:4">
      <c r="A35" s="102" t="s">
        <v>91</v>
      </c>
      <c r="B35" s="103">
        <v>170.87509985599053</v>
      </c>
      <c r="C35" s="103"/>
      <c r="D35" s="103"/>
    </row>
    <row r="36" spans="1:4">
      <c r="A36" s="102" t="s">
        <v>77</v>
      </c>
      <c r="B36" s="103">
        <v>169.49663602967408</v>
      </c>
      <c r="C36" s="103"/>
      <c r="D36" s="103"/>
    </row>
    <row r="37" spans="1:4">
      <c r="A37" s="102" t="s">
        <v>127</v>
      </c>
      <c r="B37" s="103">
        <v>167.74050111357045</v>
      </c>
      <c r="C37" s="103">
        <v>175.43946641094814</v>
      </c>
      <c r="D37" s="103">
        <v>268.59782307516161</v>
      </c>
    </row>
    <row r="38" spans="1:4">
      <c r="A38" s="102" t="s">
        <v>100</v>
      </c>
      <c r="B38" s="103">
        <v>163.14718778223266</v>
      </c>
      <c r="C38" s="103">
        <v>167.44920991310363</v>
      </c>
      <c r="D38" s="103">
        <v>290.69182840914789</v>
      </c>
    </row>
    <row r="39" spans="1:4">
      <c r="A39" s="102" t="s">
        <v>134</v>
      </c>
      <c r="B39" s="103">
        <v>162.63576958363055</v>
      </c>
      <c r="C39" s="103">
        <v>170.47835960308296</v>
      </c>
      <c r="D39" s="103">
        <v>215.48464653829686</v>
      </c>
    </row>
    <row r="40" spans="1:4">
      <c r="A40" s="102" t="s">
        <v>75</v>
      </c>
      <c r="B40" s="103">
        <v>154.85609276417546</v>
      </c>
      <c r="C40" s="103">
        <v>164.39871036567044</v>
      </c>
      <c r="D40" s="103">
        <v>256.46198817044592</v>
      </c>
    </row>
    <row r="41" spans="1:4">
      <c r="A41" s="102" t="s">
        <v>114</v>
      </c>
      <c r="B41" s="103">
        <v>152.13546902911688</v>
      </c>
      <c r="C41" s="103"/>
      <c r="D41" s="103"/>
    </row>
    <row r="42" spans="1:4">
      <c r="A42" s="102" t="s">
        <v>135</v>
      </c>
      <c r="B42" s="103">
        <v>150.4252695046813</v>
      </c>
      <c r="C42" s="103">
        <v>157.91052014214844</v>
      </c>
      <c r="D42" s="103">
        <v>177.49142463977486</v>
      </c>
    </row>
    <row r="43" spans="1:4">
      <c r="A43" s="102" t="s">
        <v>130</v>
      </c>
      <c r="B43" s="103">
        <v>140.41836190970747</v>
      </c>
      <c r="C43" s="103">
        <v>147.15620573922925</v>
      </c>
      <c r="D43" s="103">
        <v>225.29615098675998</v>
      </c>
    </row>
    <row r="44" spans="1:4">
      <c r="A44" s="102" t="s">
        <v>113</v>
      </c>
      <c r="B44" s="103">
        <v>130.15780816107403</v>
      </c>
      <c r="C44" s="103">
        <v>134.8542138833341</v>
      </c>
      <c r="D44" s="103">
        <v>210.37257365800119</v>
      </c>
    </row>
    <row r="45" spans="1:4">
      <c r="A45" s="102" t="s">
        <v>81</v>
      </c>
      <c r="B45" s="103">
        <v>67.868386262094887</v>
      </c>
      <c r="C45" s="103"/>
      <c r="D45" s="10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J26" sqref="J26"/>
    </sheetView>
  </sheetViews>
  <sheetFormatPr defaultColWidth="10.85546875" defaultRowHeight="12.75"/>
  <cols>
    <col min="1" max="1" width="16.7109375" style="1" bestFit="1" customWidth="1"/>
    <col min="2" max="16384" width="10.85546875" style="1"/>
  </cols>
  <sheetData>
    <row r="1" spans="1:4">
      <c r="A1" s="102" t="s">
        <v>10</v>
      </c>
      <c r="B1" s="102" t="s">
        <v>21</v>
      </c>
      <c r="C1" s="102" t="s">
        <v>23</v>
      </c>
      <c r="D1" s="102" t="s">
        <v>24</v>
      </c>
    </row>
    <row r="2" spans="1:4">
      <c r="A2" s="102" t="s">
        <v>35</v>
      </c>
      <c r="B2" s="103">
        <v>216.91792233849119</v>
      </c>
      <c r="C2" s="103"/>
      <c r="D2" s="103"/>
    </row>
    <row r="3" spans="1:4">
      <c r="A3" s="102" t="s">
        <v>36</v>
      </c>
      <c r="B3" s="103">
        <v>190.97126939804158</v>
      </c>
      <c r="C3" s="103">
        <v>196.78148235088727</v>
      </c>
      <c r="D3" s="103">
        <v>215.67250465657247</v>
      </c>
    </row>
    <row r="4" spans="1:4">
      <c r="A4" s="102" t="s">
        <v>38</v>
      </c>
      <c r="B4" s="103">
        <v>172.16926006751342</v>
      </c>
      <c r="C4" s="103">
        <v>178.48658373268771</v>
      </c>
      <c r="D4" s="103">
        <v>197.763134775818</v>
      </c>
    </row>
    <row r="5" spans="1:4">
      <c r="A5" s="102" t="s">
        <v>33</v>
      </c>
      <c r="B5" s="103">
        <v>169.66647691565743</v>
      </c>
      <c r="C5" s="103"/>
      <c r="D5" s="103"/>
    </row>
    <row r="6" spans="1:4">
      <c r="A6" s="102" t="s">
        <v>52</v>
      </c>
      <c r="B6" s="103">
        <v>157.55091564311016</v>
      </c>
      <c r="C6" s="103"/>
      <c r="D6" s="103"/>
    </row>
    <row r="7" spans="1:4">
      <c r="A7" s="102" t="s">
        <v>47</v>
      </c>
      <c r="B7" s="103">
        <v>150.17249613143096</v>
      </c>
      <c r="C7" s="103">
        <v>158.94971533053049</v>
      </c>
      <c r="D7" s="103">
        <v>178.34158060085522</v>
      </c>
    </row>
    <row r="8" spans="1:4">
      <c r="A8" s="102" t="s">
        <v>45</v>
      </c>
      <c r="B8" s="103">
        <v>146.96878590328788</v>
      </c>
      <c r="C8" s="103">
        <v>155.45621063290614</v>
      </c>
      <c r="D8" s="103">
        <v>179.55192328100659</v>
      </c>
    </row>
    <row r="9" spans="1:4">
      <c r="A9" s="102" t="s">
        <v>25</v>
      </c>
      <c r="B9" s="103">
        <v>139.91001362069952</v>
      </c>
      <c r="C9" s="103"/>
      <c r="D9" s="103"/>
    </row>
    <row r="10" spans="1:4">
      <c r="A10" s="102" t="s">
        <v>48</v>
      </c>
      <c r="B10" s="103">
        <v>138.23836458481003</v>
      </c>
      <c r="C10" s="103">
        <v>147.80532517333859</v>
      </c>
      <c r="D10" s="103">
        <v>179.73127541077972</v>
      </c>
    </row>
    <row r="11" spans="1:4">
      <c r="A11" s="102" t="s">
        <v>30</v>
      </c>
      <c r="B11" s="103">
        <v>135.66341657736848</v>
      </c>
      <c r="C11" s="103">
        <v>139.4526073946964</v>
      </c>
      <c r="D11" s="103">
        <v>156.46582549684936</v>
      </c>
    </row>
    <row r="12" spans="1:4">
      <c r="A12" s="102" t="s">
        <v>42</v>
      </c>
      <c r="B12" s="103">
        <v>133.2828527982916</v>
      </c>
      <c r="C12" s="103">
        <v>137.81733629798518</v>
      </c>
      <c r="D12" s="103">
        <v>174.33893041695123</v>
      </c>
    </row>
    <row r="13" spans="1:4">
      <c r="A13" s="102" t="s">
        <v>50</v>
      </c>
      <c r="B13" s="103">
        <v>127.80101284016075</v>
      </c>
      <c r="C13" s="103">
        <v>136.66300332409699</v>
      </c>
      <c r="D13" s="103">
        <v>189.14159660055023</v>
      </c>
    </row>
    <row r="14" spans="1:4">
      <c r="A14" s="102" t="s">
        <v>43</v>
      </c>
      <c r="B14" s="103">
        <v>122.09726763277227</v>
      </c>
      <c r="C14" s="103"/>
      <c r="D14" s="103"/>
    </row>
    <row r="15" spans="1:4">
      <c r="A15" s="102" t="s">
        <v>53</v>
      </c>
      <c r="B15" s="103">
        <v>121.77917009517732</v>
      </c>
      <c r="C15" s="103">
        <v>130.83477367346038</v>
      </c>
      <c r="D15" s="103">
        <v>190.49543046855831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2:K36"/>
  <sheetViews>
    <sheetView topLeftCell="A13" zoomScale="90" zoomScaleNormal="90" workbookViewId="0">
      <selection activeCell="F55" sqref="F55"/>
    </sheetView>
  </sheetViews>
  <sheetFormatPr defaultColWidth="9.140625" defaultRowHeight="12.75"/>
  <cols>
    <col min="1" max="1" width="4.140625" style="59" customWidth="1"/>
    <col min="2" max="2" width="4.7109375" style="59" customWidth="1"/>
    <col min="3" max="3" width="26.140625" style="59" customWidth="1"/>
    <col min="4" max="4" width="15.28515625" style="59" customWidth="1"/>
    <col min="5" max="5" width="14" style="59" customWidth="1"/>
    <col min="6" max="6" width="10.7109375" style="59" customWidth="1"/>
    <col min="7" max="7" width="12.42578125" style="59" customWidth="1"/>
    <col min="8" max="8" width="12.28515625" style="59" customWidth="1"/>
    <col min="9" max="9" width="10.7109375" style="59" customWidth="1"/>
    <col min="10" max="10" width="12" style="59" customWidth="1"/>
    <col min="11" max="16384" width="9.140625" style="59"/>
  </cols>
  <sheetData>
    <row r="2" spans="1:10">
      <c r="C2" s="60"/>
    </row>
    <row r="3" spans="1:10">
      <c r="C3" s="61" t="s">
        <v>141</v>
      </c>
      <c r="D3" s="59" t="s">
        <v>142</v>
      </c>
    </row>
    <row r="4" spans="1:10">
      <c r="C4" s="59" t="s">
        <v>143</v>
      </c>
      <c r="D4" s="59" t="s">
        <v>144</v>
      </c>
    </row>
    <row r="5" spans="1:10">
      <c r="C5" s="59" t="s">
        <v>20</v>
      </c>
      <c r="D5" s="59" t="s">
        <v>145</v>
      </c>
    </row>
    <row r="6" spans="1:10">
      <c r="C6" s="62" t="s">
        <v>146</v>
      </c>
      <c r="D6" s="63">
        <v>45682</v>
      </c>
    </row>
    <row r="7" spans="1:10">
      <c r="C7" s="64"/>
      <c r="D7" s="64"/>
    </row>
    <row r="8" spans="1:10">
      <c r="C8" s="64"/>
    </row>
    <row r="9" spans="1:10">
      <c r="C9" s="64"/>
    </row>
    <row r="10" spans="1:10">
      <c r="C10" s="64"/>
    </row>
    <row r="11" spans="1:10">
      <c r="B11" s="65"/>
      <c r="C11" s="66" t="s">
        <v>147</v>
      </c>
      <c r="D11" s="60" t="s">
        <v>148</v>
      </c>
      <c r="E11" s="66"/>
      <c r="F11" s="66"/>
      <c r="G11" s="65"/>
    </row>
    <row r="12" spans="1:10">
      <c r="A12" s="61"/>
      <c r="B12" s="67"/>
      <c r="C12" s="67"/>
      <c r="D12" s="67"/>
      <c r="E12" s="67"/>
      <c r="F12" s="67"/>
      <c r="G12" s="67"/>
    </row>
    <row r="13" spans="1:10" ht="12.75" customHeight="1">
      <c r="A13" s="61"/>
      <c r="B13" s="137" t="s">
        <v>149</v>
      </c>
      <c r="C13" s="137" t="s">
        <v>10</v>
      </c>
      <c r="D13" s="137" t="s">
        <v>11</v>
      </c>
      <c r="E13" s="137" t="s">
        <v>12</v>
      </c>
      <c r="F13" s="136" t="s">
        <v>13</v>
      </c>
      <c r="G13" s="135" t="s">
        <v>150</v>
      </c>
      <c r="H13" s="135" t="s">
        <v>151</v>
      </c>
      <c r="I13" s="136" t="s">
        <v>152</v>
      </c>
      <c r="J13" s="135" t="s">
        <v>153</v>
      </c>
    </row>
    <row r="14" spans="1:10">
      <c r="A14" s="61"/>
      <c r="B14" s="137"/>
      <c r="C14" s="137"/>
      <c r="D14" s="137"/>
      <c r="E14" s="137"/>
      <c r="F14" s="136"/>
      <c r="G14" s="135"/>
      <c r="H14" s="135"/>
      <c r="I14" s="136"/>
      <c r="J14" s="135"/>
    </row>
    <row r="15" spans="1:10">
      <c r="A15" s="61"/>
      <c r="B15" s="68"/>
      <c r="C15" s="68"/>
      <c r="D15" s="69"/>
      <c r="E15" s="68"/>
      <c r="F15" s="70"/>
      <c r="G15" s="71"/>
      <c r="H15" s="68"/>
      <c r="I15" s="70"/>
      <c r="J15" s="71"/>
    </row>
    <row r="16" spans="1:10" ht="15">
      <c r="A16" s="61"/>
      <c r="B16" s="72">
        <v>1</v>
      </c>
      <c r="C16" s="73" t="s">
        <v>70</v>
      </c>
      <c r="D16" s="74" t="s">
        <v>154</v>
      </c>
      <c r="E16" s="72" t="s">
        <v>44</v>
      </c>
      <c r="F16" s="75"/>
      <c r="G16" s="76"/>
      <c r="H16" s="72"/>
      <c r="I16" s="75"/>
      <c r="J16" s="76"/>
    </row>
    <row r="17" spans="1:11" ht="15">
      <c r="A17" s="61"/>
      <c r="B17" s="72">
        <v>2</v>
      </c>
      <c r="C17" s="73" t="s">
        <v>71</v>
      </c>
      <c r="D17" s="77" t="s">
        <v>154</v>
      </c>
      <c r="E17" s="72" t="s">
        <v>72</v>
      </c>
      <c r="F17" s="78"/>
      <c r="G17" s="76"/>
      <c r="H17" s="72"/>
      <c r="I17" s="78"/>
      <c r="J17" s="76"/>
    </row>
    <row r="18" spans="1:11" ht="15">
      <c r="A18" s="61"/>
      <c r="B18" s="72">
        <v>3</v>
      </c>
      <c r="C18" s="73" t="s">
        <v>73</v>
      </c>
      <c r="D18" s="74" t="s">
        <v>155</v>
      </c>
      <c r="E18" s="72" t="s">
        <v>72</v>
      </c>
      <c r="F18" s="75"/>
      <c r="G18" s="76"/>
      <c r="H18" s="72"/>
      <c r="I18" s="75"/>
      <c r="J18" s="76"/>
    </row>
    <row r="19" spans="1:11" ht="15">
      <c r="A19" s="61"/>
      <c r="B19" s="72">
        <v>4</v>
      </c>
      <c r="C19" s="73" t="s">
        <v>74</v>
      </c>
      <c r="D19" s="79" t="s">
        <v>154</v>
      </c>
      <c r="E19" s="80" t="s">
        <v>72</v>
      </c>
      <c r="F19" s="81"/>
      <c r="G19" s="82"/>
      <c r="H19" s="82"/>
      <c r="I19" s="81"/>
      <c r="J19" s="82"/>
    </row>
    <row r="20" spans="1:11" ht="15">
      <c r="A20" s="61" t="s">
        <v>76</v>
      </c>
      <c r="B20" s="72">
        <v>5</v>
      </c>
      <c r="C20" s="73" t="s">
        <v>75</v>
      </c>
      <c r="D20" s="74" t="s">
        <v>156</v>
      </c>
      <c r="E20" s="72" t="s">
        <v>37</v>
      </c>
      <c r="F20" s="75"/>
      <c r="G20" s="76"/>
      <c r="H20" s="72"/>
      <c r="I20" s="75"/>
      <c r="J20" s="76"/>
    </row>
    <row r="21" spans="1:11" ht="15">
      <c r="A21" s="61"/>
      <c r="B21" s="72">
        <v>6</v>
      </c>
      <c r="C21" s="73" t="s">
        <v>157</v>
      </c>
      <c r="D21" s="74" t="s">
        <v>154</v>
      </c>
      <c r="E21" s="72" t="s">
        <v>72</v>
      </c>
      <c r="F21" s="75"/>
      <c r="G21" s="76"/>
      <c r="H21" s="72"/>
      <c r="I21" s="75"/>
      <c r="J21" s="76"/>
    </row>
    <row r="22" spans="1:11" ht="15">
      <c r="A22" s="61"/>
      <c r="B22" s="72">
        <v>7</v>
      </c>
      <c r="C22" s="73" t="s">
        <v>77</v>
      </c>
      <c r="D22" s="74" t="s">
        <v>154</v>
      </c>
      <c r="E22" s="72" t="s">
        <v>72</v>
      </c>
      <c r="F22" s="75"/>
      <c r="G22" s="76"/>
      <c r="H22" s="72"/>
      <c r="I22" s="75"/>
      <c r="J22" s="76"/>
      <c r="K22" s="61"/>
    </row>
    <row r="23" spans="1:11" ht="15">
      <c r="A23" s="61"/>
      <c r="B23" s="72">
        <v>8</v>
      </c>
      <c r="C23" s="73" t="s">
        <v>78</v>
      </c>
      <c r="D23" s="74" t="s">
        <v>158</v>
      </c>
      <c r="E23" s="83" t="s">
        <v>79</v>
      </c>
      <c r="F23" s="75"/>
      <c r="G23" s="76"/>
      <c r="H23" s="72"/>
      <c r="I23" s="75"/>
      <c r="J23" s="76"/>
    </row>
    <row r="24" spans="1:11" ht="15">
      <c r="A24" s="61"/>
      <c r="B24" s="72">
        <v>9</v>
      </c>
      <c r="C24" s="73" t="s">
        <v>80</v>
      </c>
      <c r="D24" s="74" t="s">
        <v>155</v>
      </c>
      <c r="E24" s="80" t="s">
        <v>34</v>
      </c>
      <c r="F24" s="75"/>
      <c r="G24" s="76"/>
      <c r="H24" s="72"/>
      <c r="I24" s="75"/>
      <c r="J24" s="76"/>
    </row>
    <row r="25" spans="1:11" ht="15">
      <c r="A25" s="61" t="s">
        <v>86</v>
      </c>
      <c r="B25" s="72">
        <v>10</v>
      </c>
      <c r="C25" s="73" t="s">
        <v>85</v>
      </c>
      <c r="D25" s="74" t="s">
        <v>159</v>
      </c>
      <c r="E25" s="83" t="s">
        <v>82</v>
      </c>
      <c r="F25" s="75"/>
      <c r="G25" s="76"/>
      <c r="H25" s="72"/>
      <c r="I25" s="75"/>
      <c r="J25" s="76"/>
    </row>
    <row r="26" spans="1:11" ht="15">
      <c r="A26" s="61" t="s">
        <v>110</v>
      </c>
      <c r="B26" s="72">
        <v>11</v>
      </c>
      <c r="C26" s="73" t="s">
        <v>160</v>
      </c>
      <c r="D26" s="74" t="s">
        <v>161</v>
      </c>
      <c r="E26" s="83" t="s">
        <v>82</v>
      </c>
      <c r="F26" s="75"/>
      <c r="G26" s="76"/>
      <c r="H26" s="72"/>
      <c r="I26" s="75"/>
      <c r="J26" s="76"/>
      <c r="K26" s="61"/>
    </row>
    <row r="27" spans="1:11" ht="15">
      <c r="A27" s="61" t="s">
        <v>89</v>
      </c>
      <c r="B27" s="72">
        <v>12</v>
      </c>
      <c r="C27" s="73" t="s">
        <v>87</v>
      </c>
      <c r="D27" s="77" t="s">
        <v>162</v>
      </c>
      <c r="E27" s="72" t="s">
        <v>39</v>
      </c>
      <c r="F27" s="78"/>
      <c r="G27" s="76"/>
      <c r="H27" s="72"/>
      <c r="I27" s="78"/>
      <c r="J27" s="76"/>
    </row>
    <row r="28" spans="1:11" ht="15">
      <c r="A28" s="61" t="s">
        <v>84</v>
      </c>
      <c r="B28" s="72">
        <v>13</v>
      </c>
      <c r="C28" s="73" t="s">
        <v>90</v>
      </c>
      <c r="D28" s="74" t="s">
        <v>163</v>
      </c>
      <c r="E28" s="72" t="s">
        <v>51</v>
      </c>
      <c r="F28" s="75"/>
      <c r="G28" s="76"/>
      <c r="H28" s="72"/>
      <c r="I28" s="75"/>
      <c r="J28" s="76"/>
    </row>
    <row r="29" spans="1:11" ht="15">
      <c r="A29" s="61"/>
      <c r="B29" s="72">
        <v>14</v>
      </c>
      <c r="C29" s="73" t="s">
        <v>91</v>
      </c>
      <c r="D29" s="79" t="s">
        <v>164</v>
      </c>
      <c r="E29" s="82" t="s">
        <v>92</v>
      </c>
      <c r="F29" s="81"/>
      <c r="G29" s="82"/>
      <c r="H29" s="82"/>
      <c r="I29" s="81"/>
      <c r="J29" s="82"/>
    </row>
    <row r="30" spans="1:11" ht="15">
      <c r="A30" s="61" t="s">
        <v>126</v>
      </c>
      <c r="B30" s="72">
        <v>15</v>
      </c>
      <c r="C30" s="84" t="s">
        <v>93</v>
      </c>
      <c r="D30" s="74" t="s">
        <v>165</v>
      </c>
      <c r="E30" s="72" t="s">
        <v>92</v>
      </c>
      <c r="F30" s="75"/>
      <c r="G30" s="76"/>
      <c r="H30" s="72"/>
      <c r="I30" s="75"/>
      <c r="J30" s="76"/>
    </row>
    <row r="31" spans="1:11">
      <c r="A31" s="61"/>
      <c r="B31" s="72">
        <v>16</v>
      </c>
      <c r="C31" s="72"/>
      <c r="D31" s="74"/>
      <c r="E31" s="72"/>
      <c r="F31" s="75"/>
      <c r="G31" s="76"/>
      <c r="H31" s="72"/>
      <c r="I31" s="75"/>
      <c r="J31" s="76"/>
    </row>
    <row r="32" spans="1:11">
      <c r="A32" s="61"/>
      <c r="B32" s="72">
        <v>17</v>
      </c>
      <c r="C32" s="72"/>
      <c r="D32" s="74"/>
      <c r="E32" s="72"/>
      <c r="F32" s="75"/>
      <c r="G32" s="76"/>
      <c r="H32" s="72"/>
      <c r="I32" s="75"/>
      <c r="J32" s="76"/>
    </row>
    <row r="33" spans="1:10">
      <c r="A33" s="61"/>
      <c r="B33" s="72">
        <v>18</v>
      </c>
      <c r="C33" s="72"/>
      <c r="D33" s="74"/>
      <c r="E33" s="72"/>
      <c r="F33" s="75"/>
      <c r="G33" s="76"/>
      <c r="H33" s="72"/>
      <c r="I33" s="75"/>
      <c r="J33" s="76"/>
    </row>
    <row r="34" spans="1:10">
      <c r="A34" s="61"/>
      <c r="B34" s="72">
        <v>19</v>
      </c>
      <c r="C34" s="72"/>
      <c r="D34" s="74"/>
      <c r="E34" s="72"/>
      <c r="F34" s="75"/>
      <c r="G34" s="76"/>
      <c r="H34" s="72"/>
      <c r="I34" s="75"/>
      <c r="J34" s="76"/>
    </row>
    <row r="35" spans="1:10">
      <c r="A35" s="61"/>
      <c r="B35" s="72">
        <v>20</v>
      </c>
      <c r="C35" s="72"/>
      <c r="D35" s="74"/>
      <c r="E35" s="72"/>
      <c r="F35" s="75"/>
      <c r="G35" s="76"/>
      <c r="H35" s="72"/>
      <c r="I35" s="75"/>
      <c r="J35" s="76"/>
    </row>
    <row r="36" spans="1:10">
      <c r="A36" s="61"/>
      <c r="E36" s="61" t="s">
        <v>166</v>
      </c>
      <c r="F36" s="61"/>
    </row>
  </sheetData>
  <sheetProtection selectLockedCells="1" selectUnlockedCells="1"/>
  <mergeCells count="9">
    <mergeCell ref="H13:H14"/>
    <mergeCell ref="I13:I14"/>
    <mergeCell ref="J13:J14"/>
    <mergeCell ref="B13:B14"/>
    <mergeCell ref="C13:C14"/>
    <mergeCell ref="D13:D14"/>
    <mergeCell ref="E13:E14"/>
    <mergeCell ref="F13:F14"/>
    <mergeCell ref="G13:G14"/>
  </mergeCells>
  <pageMargins left="0.70833333333333337" right="0.70833333333333337" top="0.74861111111111112" bottom="0.74861111111111112" header="0.31527777777777777" footer="0.31527777777777777"/>
  <pageSetup paperSize="9" firstPageNumber="0" orientation="landscape" horizontalDpi="300" verticalDpi="300"/>
  <headerFooter alignWithMargins="0">
    <oddHeader xml:space="preserve">&amp;C   &amp;R  </oddHeader>
    <oddFooter xml:space="preserve">&amp;LEesti TõstespordiliitMähe tee 25b-20  11912 TallinnEesti&amp;RReg.nr. 80039619 Tel: +372 5211232  www.tosteliit.ee info@etl.ee  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36"/>
  <sheetViews>
    <sheetView topLeftCell="A13" zoomScale="90" zoomScaleNormal="90" workbookViewId="0">
      <selection activeCell="C24" sqref="C24"/>
    </sheetView>
  </sheetViews>
  <sheetFormatPr defaultColWidth="9.140625" defaultRowHeight="12.75"/>
  <cols>
    <col min="1" max="1" width="4.28515625" style="59" customWidth="1"/>
    <col min="2" max="2" width="4.7109375" style="59" customWidth="1"/>
    <col min="3" max="3" width="26.140625" style="59" customWidth="1"/>
    <col min="4" max="4" width="15.28515625" style="59" customWidth="1"/>
    <col min="5" max="5" width="14" style="59" customWidth="1"/>
    <col min="6" max="6" width="10.7109375" style="59" customWidth="1"/>
    <col min="7" max="7" width="12.42578125" style="59" customWidth="1"/>
    <col min="8" max="8" width="12.28515625" style="59" customWidth="1"/>
    <col min="9" max="9" width="10.7109375" style="59" customWidth="1"/>
    <col min="10" max="10" width="12" style="59" customWidth="1"/>
    <col min="11" max="16384" width="9.140625" style="59"/>
  </cols>
  <sheetData>
    <row r="2" spans="1:10">
      <c r="C2" s="60"/>
    </row>
    <row r="3" spans="1:10">
      <c r="C3" s="61" t="s">
        <v>141</v>
      </c>
      <c r="D3" s="59" t="s">
        <v>142</v>
      </c>
    </row>
    <row r="4" spans="1:10">
      <c r="C4" s="59" t="s">
        <v>143</v>
      </c>
      <c r="D4" s="59" t="s">
        <v>167</v>
      </c>
    </row>
    <row r="5" spans="1:10">
      <c r="C5" s="59" t="s">
        <v>20</v>
      </c>
      <c r="D5" s="59" t="s">
        <v>145</v>
      </c>
    </row>
    <row r="6" spans="1:10">
      <c r="C6" s="62" t="s">
        <v>146</v>
      </c>
      <c r="D6" s="63">
        <v>45682</v>
      </c>
    </row>
    <row r="7" spans="1:10">
      <c r="C7" s="64"/>
      <c r="D7" s="64"/>
    </row>
    <row r="8" spans="1:10">
      <c r="C8" s="64"/>
    </row>
    <row r="9" spans="1:10">
      <c r="C9" s="64"/>
    </row>
    <row r="10" spans="1:10">
      <c r="C10" s="64"/>
    </row>
    <row r="11" spans="1:10">
      <c r="B11" s="65"/>
      <c r="C11" s="66" t="s">
        <v>168</v>
      </c>
      <c r="D11" s="60" t="s">
        <v>169</v>
      </c>
      <c r="E11" s="65"/>
      <c r="F11" s="65"/>
      <c r="G11" s="65"/>
    </row>
    <row r="12" spans="1:10">
      <c r="B12" s="67"/>
      <c r="C12" s="67"/>
      <c r="D12" s="67"/>
      <c r="E12" s="67"/>
      <c r="F12" s="67"/>
      <c r="G12" s="67"/>
    </row>
    <row r="13" spans="1:10" ht="12.75" customHeight="1">
      <c r="B13" s="137" t="s">
        <v>149</v>
      </c>
      <c r="C13" s="137" t="s">
        <v>10</v>
      </c>
      <c r="D13" s="137" t="s">
        <v>11</v>
      </c>
      <c r="E13" s="137" t="s">
        <v>12</v>
      </c>
      <c r="F13" s="136" t="s">
        <v>13</v>
      </c>
      <c r="G13" s="135" t="s">
        <v>150</v>
      </c>
      <c r="H13" s="135" t="s">
        <v>151</v>
      </c>
      <c r="I13" s="136" t="s">
        <v>152</v>
      </c>
      <c r="J13" s="135" t="s">
        <v>153</v>
      </c>
    </row>
    <row r="14" spans="1:10">
      <c r="B14" s="137"/>
      <c r="C14" s="137"/>
      <c r="D14" s="137"/>
      <c r="E14" s="137"/>
      <c r="F14" s="136"/>
      <c r="G14" s="135"/>
      <c r="H14" s="135"/>
      <c r="I14" s="136"/>
      <c r="J14" s="135"/>
    </row>
    <row r="15" spans="1:10">
      <c r="B15" s="68"/>
      <c r="C15" s="68"/>
      <c r="D15" s="69"/>
      <c r="E15" s="68"/>
      <c r="F15" s="70"/>
      <c r="G15" s="71"/>
      <c r="H15" s="68"/>
      <c r="I15" s="70"/>
      <c r="J15" s="71"/>
    </row>
    <row r="16" spans="1:10" ht="15">
      <c r="A16" s="61" t="s">
        <v>101</v>
      </c>
      <c r="B16" s="72">
        <v>1</v>
      </c>
      <c r="C16" s="84" t="s">
        <v>170</v>
      </c>
      <c r="D16" s="74" t="s">
        <v>171</v>
      </c>
      <c r="E16" s="83" t="s">
        <v>82</v>
      </c>
      <c r="F16" s="75"/>
      <c r="G16" s="76"/>
      <c r="H16" s="72"/>
      <c r="I16" s="75"/>
      <c r="J16" s="76"/>
    </row>
    <row r="17" spans="1:10" ht="15">
      <c r="A17" s="61" t="s">
        <v>76</v>
      </c>
      <c r="B17" s="72">
        <v>2</v>
      </c>
      <c r="C17" s="84" t="s">
        <v>172</v>
      </c>
      <c r="D17" s="77" t="s">
        <v>173</v>
      </c>
      <c r="E17" s="85" t="s">
        <v>82</v>
      </c>
      <c r="F17" s="78"/>
      <c r="G17" s="76"/>
      <c r="H17" s="72"/>
      <c r="I17" s="78"/>
      <c r="J17" s="76"/>
    </row>
    <row r="18" spans="1:10" ht="15">
      <c r="A18" s="61" t="s">
        <v>76</v>
      </c>
      <c r="B18" s="72">
        <v>3</v>
      </c>
      <c r="C18" s="84" t="s">
        <v>174</v>
      </c>
      <c r="D18" s="74" t="s">
        <v>175</v>
      </c>
      <c r="E18" s="83" t="s">
        <v>82</v>
      </c>
      <c r="F18" s="75"/>
      <c r="G18" s="76"/>
      <c r="H18" s="72"/>
      <c r="I18" s="75"/>
      <c r="J18" s="76"/>
    </row>
    <row r="19" spans="1:10" ht="15">
      <c r="A19" s="61" t="s">
        <v>110</v>
      </c>
      <c r="B19" s="72">
        <v>4</v>
      </c>
      <c r="C19" s="84" t="s">
        <v>109</v>
      </c>
      <c r="D19" s="79" t="s">
        <v>176</v>
      </c>
      <c r="E19" s="86" t="s">
        <v>79</v>
      </c>
      <c r="F19" s="81"/>
      <c r="G19" s="82"/>
      <c r="H19" s="82"/>
      <c r="I19" s="81"/>
      <c r="J19" s="82"/>
    </row>
    <row r="20" spans="1:10" ht="15">
      <c r="A20" s="61" t="s">
        <v>89</v>
      </c>
      <c r="B20" s="72">
        <v>5</v>
      </c>
      <c r="C20" s="84" t="s">
        <v>177</v>
      </c>
      <c r="D20" s="74" t="s">
        <v>162</v>
      </c>
      <c r="E20" s="83" t="s">
        <v>82</v>
      </c>
      <c r="F20" s="75"/>
      <c r="G20" s="76"/>
      <c r="H20" s="72"/>
      <c r="I20" s="75"/>
      <c r="J20" s="76"/>
    </row>
    <row r="21" spans="1:10" ht="15">
      <c r="A21" s="61" t="s">
        <v>89</v>
      </c>
      <c r="B21" s="72">
        <v>6</v>
      </c>
      <c r="C21" s="84" t="s">
        <v>104</v>
      </c>
      <c r="D21" s="74" t="s">
        <v>178</v>
      </c>
      <c r="E21" s="72" t="s">
        <v>34</v>
      </c>
      <c r="F21" s="75"/>
      <c r="G21" s="76"/>
      <c r="H21" s="72"/>
      <c r="I21" s="75"/>
      <c r="J21" s="76"/>
    </row>
    <row r="22" spans="1:10" ht="15">
      <c r="A22" s="61" t="s">
        <v>89</v>
      </c>
      <c r="B22" s="72">
        <v>7</v>
      </c>
      <c r="C22" s="84" t="s">
        <v>179</v>
      </c>
      <c r="D22" s="74" t="s">
        <v>178</v>
      </c>
      <c r="E22" s="72" t="s">
        <v>34</v>
      </c>
      <c r="F22" s="75"/>
      <c r="G22" s="76"/>
      <c r="H22" s="72"/>
      <c r="I22" s="75"/>
      <c r="J22" s="76"/>
    </row>
    <row r="23" spans="1:10" ht="15">
      <c r="A23" s="61" t="s">
        <v>89</v>
      </c>
      <c r="B23" s="72">
        <v>8</v>
      </c>
      <c r="C23" s="84" t="s">
        <v>111</v>
      </c>
      <c r="D23" s="74" t="s">
        <v>180</v>
      </c>
      <c r="E23" s="72" t="s">
        <v>112</v>
      </c>
      <c r="F23" s="75"/>
      <c r="G23" s="76"/>
      <c r="H23" s="72"/>
      <c r="I23" s="75"/>
      <c r="J23" s="76"/>
    </row>
    <row r="24" spans="1:10" ht="15">
      <c r="A24" s="61" t="s">
        <v>84</v>
      </c>
      <c r="B24" s="72">
        <v>9</v>
      </c>
      <c r="C24" s="84" t="s">
        <v>83</v>
      </c>
      <c r="D24" s="74" t="s">
        <v>163</v>
      </c>
      <c r="E24" s="87" t="s">
        <v>82</v>
      </c>
      <c r="F24" s="75"/>
      <c r="G24" s="76"/>
      <c r="H24" s="72"/>
      <c r="I24" s="75"/>
      <c r="J24" s="76"/>
    </row>
    <row r="25" spans="1:10" ht="15">
      <c r="A25" s="61" t="s">
        <v>84</v>
      </c>
      <c r="B25" s="72">
        <v>10</v>
      </c>
      <c r="C25" s="84" t="s">
        <v>181</v>
      </c>
      <c r="D25" s="74" t="s">
        <v>182</v>
      </c>
      <c r="E25" s="72" t="s">
        <v>34</v>
      </c>
      <c r="F25" s="75"/>
      <c r="G25" s="76"/>
      <c r="H25" s="72"/>
      <c r="I25" s="75"/>
      <c r="J25" s="76"/>
    </row>
    <row r="26" spans="1:10" ht="15">
      <c r="A26" s="61"/>
      <c r="B26" s="72">
        <v>11</v>
      </c>
      <c r="C26" s="84" t="s">
        <v>183</v>
      </c>
      <c r="D26" s="74" t="s">
        <v>184</v>
      </c>
      <c r="E26" s="83" t="s">
        <v>82</v>
      </c>
      <c r="F26" s="75"/>
      <c r="G26" s="76"/>
      <c r="H26" s="72"/>
      <c r="I26" s="75"/>
      <c r="J26" s="76"/>
    </row>
    <row r="27" spans="1:10" ht="15">
      <c r="A27" s="61" t="s">
        <v>84</v>
      </c>
      <c r="B27" s="72">
        <v>12</v>
      </c>
      <c r="C27" s="84" t="s">
        <v>107</v>
      </c>
      <c r="D27" s="77" t="s">
        <v>185</v>
      </c>
      <c r="E27" s="72" t="s">
        <v>108</v>
      </c>
      <c r="F27" s="78"/>
      <c r="G27" s="76"/>
      <c r="H27" s="72"/>
      <c r="I27" s="78"/>
      <c r="J27" s="76"/>
    </row>
    <row r="28" spans="1:10" ht="15">
      <c r="A28" s="61" t="s">
        <v>116</v>
      </c>
      <c r="B28" s="72">
        <v>13</v>
      </c>
      <c r="C28" s="84" t="s">
        <v>115</v>
      </c>
      <c r="D28" s="74" t="s">
        <v>186</v>
      </c>
      <c r="E28" s="83" t="s">
        <v>82</v>
      </c>
      <c r="F28" s="75"/>
      <c r="G28" s="76"/>
      <c r="H28" s="72"/>
      <c r="I28" s="75"/>
      <c r="J28" s="76"/>
    </row>
    <row r="29" spans="1:10" ht="15">
      <c r="A29" s="61" t="s">
        <v>76</v>
      </c>
      <c r="B29" s="72">
        <v>14</v>
      </c>
      <c r="C29" s="84" t="s">
        <v>113</v>
      </c>
      <c r="D29" s="79" t="s">
        <v>156</v>
      </c>
      <c r="E29" s="86" t="s">
        <v>82</v>
      </c>
      <c r="F29" s="81"/>
      <c r="G29" s="82"/>
      <c r="H29" s="82"/>
      <c r="I29" s="81"/>
      <c r="J29" s="82"/>
    </row>
    <row r="30" spans="1:10" ht="15">
      <c r="A30" s="61" t="s">
        <v>84</v>
      </c>
      <c r="B30" s="72">
        <v>15</v>
      </c>
      <c r="C30" s="84" t="s">
        <v>121</v>
      </c>
      <c r="D30" s="74" t="s">
        <v>187</v>
      </c>
      <c r="E30" s="72" t="s">
        <v>44</v>
      </c>
      <c r="F30" s="75"/>
      <c r="G30" s="76"/>
      <c r="H30" s="72"/>
      <c r="I30" s="75"/>
      <c r="J30" s="76"/>
    </row>
    <row r="31" spans="1:10" ht="15">
      <c r="A31" s="61" t="s">
        <v>84</v>
      </c>
      <c r="B31" s="72">
        <v>16</v>
      </c>
      <c r="C31" s="84" t="s">
        <v>119</v>
      </c>
      <c r="D31" s="74" t="s">
        <v>188</v>
      </c>
      <c r="E31" s="72" t="s">
        <v>120</v>
      </c>
      <c r="F31" s="75"/>
      <c r="G31" s="76"/>
      <c r="H31" s="72"/>
      <c r="I31" s="75"/>
      <c r="J31" s="76"/>
    </row>
    <row r="32" spans="1:10" ht="15">
      <c r="A32" s="61"/>
      <c r="B32" s="72">
        <v>17</v>
      </c>
      <c r="C32" s="84" t="s">
        <v>189</v>
      </c>
      <c r="D32" s="74" t="s">
        <v>190</v>
      </c>
      <c r="E32" s="72" t="s">
        <v>34</v>
      </c>
      <c r="F32" s="75"/>
      <c r="G32" s="76"/>
      <c r="H32" s="72"/>
      <c r="I32" s="75"/>
      <c r="J32" s="76"/>
    </row>
    <row r="33" spans="1:10" ht="15">
      <c r="A33" s="61"/>
      <c r="B33" s="72">
        <v>18</v>
      </c>
      <c r="C33" s="84" t="s">
        <v>191</v>
      </c>
      <c r="D33" s="74" t="s">
        <v>184</v>
      </c>
      <c r="E33" s="83" t="s">
        <v>82</v>
      </c>
      <c r="F33" s="75"/>
      <c r="G33" s="76"/>
      <c r="H33" s="72"/>
      <c r="I33" s="75"/>
      <c r="J33" s="76"/>
    </row>
    <row r="34" spans="1:10" ht="15">
      <c r="A34" s="61"/>
      <c r="B34" s="72">
        <v>19</v>
      </c>
      <c r="C34" s="84" t="s">
        <v>96</v>
      </c>
      <c r="D34" s="74" t="s">
        <v>192</v>
      </c>
      <c r="E34" s="72" t="s">
        <v>44</v>
      </c>
      <c r="F34" s="75"/>
      <c r="G34" s="76"/>
      <c r="H34" s="72"/>
      <c r="I34" s="75"/>
      <c r="J34" s="76"/>
    </row>
    <row r="35" spans="1:10">
      <c r="A35" s="61"/>
      <c r="B35" s="72">
        <v>20</v>
      </c>
      <c r="C35" s="72"/>
      <c r="D35" s="74"/>
      <c r="E35" s="72"/>
      <c r="F35" s="75"/>
      <c r="G35" s="76"/>
      <c r="H35" s="72"/>
      <c r="I35" s="75"/>
      <c r="J35" s="76"/>
    </row>
    <row r="36" spans="1:10">
      <c r="E36" s="61" t="s">
        <v>166</v>
      </c>
      <c r="F36" s="61"/>
    </row>
  </sheetData>
  <sheetProtection selectLockedCells="1" selectUnlockedCells="1"/>
  <mergeCells count="9">
    <mergeCell ref="H13:H14"/>
    <mergeCell ref="I13:I14"/>
    <mergeCell ref="J13:J14"/>
    <mergeCell ref="B13:B14"/>
    <mergeCell ref="C13:C14"/>
    <mergeCell ref="D13:D14"/>
    <mergeCell ref="E13:E14"/>
    <mergeCell ref="F13:F14"/>
    <mergeCell ref="G13:G14"/>
  </mergeCells>
  <pageMargins left="0.70833333333333337" right="0.70833333333333337" top="0.74861111111111112" bottom="0.74861111111111112" header="0.31527777777777777" footer="0.31527777777777777"/>
  <pageSetup paperSize="9" firstPageNumber="0" orientation="landscape" horizontalDpi="300" verticalDpi="300"/>
  <headerFooter alignWithMargins="0">
    <oddHeader xml:space="preserve">&amp;C   &amp;R  </oddHeader>
    <oddFooter xml:space="preserve">&amp;LEesti TõstespordiliitMähe tee 25b-20  11912 TallinnEesti&amp;RReg.nr. 80039619 Tel: +372 5211232  www.tosteliit.ee info@etl.ee  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7"/>
  <sheetViews>
    <sheetView topLeftCell="A9" zoomScale="90" zoomScaleNormal="90" workbookViewId="0">
      <selection activeCell="D20" sqref="D20"/>
    </sheetView>
  </sheetViews>
  <sheetFormatPr defaultColWidth="9.140625" defaultRowHeight="12.75"/>
  <cols>
    <col min="1" max="1" width="4.42578125" style="59" customWidth="1"/>
    <col min="2" max="2" width="4.7109375" style="59" customWidth="1"/>
    <col min="3" max="3" width="26.140625" style="59" customWidth="1"/>
    <col min="4" max="4" width="15.28515625" style="59" customWidth="1"/>
    <col min="5" max="5" width="14" style="59" customWidth="1"/>
    <col min="6" max="6" width="10.7109375" style="59" customWidth="1"/>
    <col min="7" max="7" width="12.42578125" style="59" customWidth="1"/>
    <col min="8" max="8" width="12.28515625" style="59" customWidth="1"/>
    <col min="9" max="9" width="10.7109375" style="59" customWidth="1"/>
    <col min="10" max="10" width="12" style="59" customWidth="1"/>
    <col min="11" max="16384" width="9.140625" style="59"/>
  </cols>
  <sheetData>
    <row r="2" spans="1:10">
      <c r="C2" s="60"/>
    </row>
    <row r="3" spans="1:10">
      <c r="C3" s="61" t="s">
        <v>141</v>
      </c>
      <c r="D3" s="59" t="s">
        <v>142</v>
      </c>
    </row>
    <row r="4" spans="1:10">
      <c r="C4" s="59" t="s">
        <v>143</v>
      </c>
      <c r="D4" s="59" t="s">
        <v>193</v>
      </c>
    </row>
    <row r="5" spans="1:10">
      <c r="C5" s="59" t="s">
        <v>20</v>
      </c>
      <c r="D5" s="59" t="s">
        <v>145</v>
      </c>
    </row>
    <row r="6" spans="1:10">
      <c r="C6" s="62" t="s">
        <v>146</v>
      </c>
      <c r="D6" s="63">
        <v>45682</v>
      </c>
    </row>
    <row r="7" spans="1:10">
      <c r="C7" s="64"/>
      <c r="D7" s="64"/>
    </row>
    <row r="8" spans="1:10">
      <c r="C8" s="64"/>
    </row>
    <row r="9" spans="1:10">
      <c r="C9" s="64"/>
    </row>
    <row r="10" spans="1:10">
      <c r="C10" s="64"/>
    </row>
    <row r="11" spans="1:10">
      <c r="B11" s="65"/>
      <c r="C11" s="66" t="s">
        <v>194</v>
      </c>
      <c r="D11" s="60" t="s">
        <v>195</v>
      </c>
      <c r="E11" s="66"/>
      <c r="F11" s="66"/>
      <c r="G11" s="65"/>
    </row>
    <row r="12" spans="1:10">
      <c r="B12" s="67"/>
      <c r="C12" s="67"/>
      <c r="D12" s="67"/>
      <c r="E12" s="67"/>
      <c r="F12" s="67"/>
      <c r="G12" s="67"/>
    </row>
    <row r="13" spans="1:10" ht="12.75" customHeight="1">
      <c r="B13" s="137" t="s">
        <v>149</v>
      </c>
      <c r="C13" s="137" t="s">
        <v>10</v>
      </c>
      <c r="D13" s="137" t="s">
        <v>11</v>
      </c>
      <c r="E13" s="137" t="s">
        <v>12</v>
      </c>
      <c r="F13" s="136" t="s">
        <v>13</v>
      </c>
      <c r="G13" s="135" t="s">
        <v>150</v>
      </c>
      <c r="H13" s="135" t="s">
        <v>151</v>
      </c>
      <c r="I13" s="136" t="s">
        <v>152</v>
      </c>
      <c r="J13" s="135" t="s">
        <v>153</v>
      </c>
    </row>
    <row r="14" spans="1:10">
      <c r="B14" s="137"/>
      <c r="C14" s="137"/>
      <c r="D14" s="137"/>
      <c r="E14" s="137"/>
      <c r="F14" s="136"/>
      <c r="G14" s="135"/>
      <c r="H14" s="135"/>
      <c r="I14" s="136"/>
      <c r="J14" s="135"/>
    </row>
    <row r="15" spans="1:10">
      <c r="B15" s="68"/>
      <c r="C15" s="68"/>
      <c r="D15" s="69"/>
      <c r="E15" s="68"/>
      <c r="F15" s="70"/>
      <c r="G15" s="71"/>
      <c r="H15" s="68"/>
      <c r="I15" s="70"/>
      <c r="J15" s="71"/>
    </row>
    <row r="16" spans="1:10" ht="15">
      <c r="A16" s="61"/>
      <c r="B16" s="72">
        <v>1</v>
      </c>
      <c r="C16" s="84" t="s">
        <v>25</v>
      </c>
      <c r="D16" s="74" t="s">
        <v>196</v>
      </c>
      <c r="E16" s="72" t="s">
        <v>44</v>
      </c>
      <c r="F16" s="75"/>
      <c r="G16" s="76"/>
      <c r="H16" s="72"/>
      <c r="I16" s="75"/>
      <c r="J16" s="76"/>
    </row>
    <row r="17" spans="1:10" ht="15">
      <c r="A17" s="61"/>
      <c r="B17" s="72">
        <v>2</v>
      </c>
      <c r="C17" s="84" t="s">
        <v>197</v>
      </c>
      <c r="D17" s="77" t="s">
        <v>190</v>
      </c>
      <c r="E17" s="72" t="s">
        <v>34</v>
      </c>
      <c r="F17" s="78"/>
      <c r="G17" s="76"/>
      <c r="H17" s="72"/>
      <c r="I17" s="78"/>
      <c r="J17" s="76"/>
    </row>
    <row r="18" spans="1:10" ht="15">
      <c r="A18" s="61" t="s">
        <v>40</v>
      </c>
      <c r="B18" s="72">
        <v>3</v>
      </c>
      <c r="C18" s="84" t="s">
        <v>30</v>
      </c>
      <c r="D18" s="74" t="s">
        <v>178</v>
      </c>
      <c r="E18" s="72" t="s">
        <v>31</v>
      </c>
      <c r="F18" s="75"/>
      <c r="G18" s="76"/>
      <c r="H18" s="72"/>
      <c r="I18" s="75"/>
      <c r="J18" s="76"/>
    </row>
    <row r="19" spans="1:10" ht="15">
      <c r="A19" s="61"/>
      <c r="B19" s="72">
        <v>4</v>
      </c>
      <c r="C19" s="84" t="s">
        <v>35</v>
      </c>
      <c r="D19" s="79" t="s">
        <v>198</v>
      </c>
      <c r="E19" s="86" t="s">
        <v>79</v>
      </c>
      <c r="F19" s="81"/>
      <c r="G19" s="82"/>
      <c r="H19" s="82"/>
      <c r="I19" s="81"/>
      <c r="J19" s="82"/>
    </row>
    <row r="20" spans="1:10" ht="15">
      <c r="A20" s="61" t="s">
        <v>199</v>
      </c>
      <c r="B20" s="72">
        <v>5</v>
      </c>
      <c r="C20" s="84" t="s">
        <v>200</v>
      </c>
      <c r="D20" s="74" t="s">
        <v>182</v>
      </c>
      <c r="E20" s="72" t="s">
        <v>37</v>
      </c>
      <c r="F20" s="75"/>
      <c r="G20" s="76"/>
      <c r="H20" s="72"/>
      <c r="I20" s="75"/>
      <c r="J20" s="76"/>
    </row>
    <row r="21" spans="1:10" ht="15">
      <c r="A21" s="61"/>
      <c r="B21" s="72">
        <v>6</v>
      </c>
      <c r="C21" s="84" t="s">
        <v>33</v>
      </c>
      <c r="D21" s="74" t="s">
        <v>158</v>
      </c>
      <c r="E21" s="72" t="s">
        <v>34</v>
      </c>
      <c r="F21" s="75"/>
      <c r="G21" s="76"/>
      <c r="H21" s="72"/>
      <c r="I21" s="75"/>
      <c r="J21" s="76"/>
    </row>
    <row r="22" spans="1:10" ht="15">
      <c r="A22" s="61" t="s">
        <v>40</v>
      </c>
      <c r="B22" s="72">
        <v>7</v>
      </c>
      <c r="C22" s="84" t="s">
        <v>38</v>
      </c>
      <c r="D22" s="74" t="s">
        <v>162</v>
      </c>
      <c r="E22" s="72" t="s">
        <v>39</v>
      </c>
      <c r="F22" s="75"/>
      <c r="G22" s="76"/>
      <c r="H22" s="72"/>
      <c r="I22" s="75"/>
      <c r="J22" s="76"/>
    </row>
    <row r="23" spans="1:10" ht="15">
      <c r="A23" s="61" t="s">
        <v>201</v>
      </c>
      <c r="B23" s="72">
        <v>8</v>
      </c>
      <c r="C23" s="84" t="s">
        <v>42</v>
      </c>
      <c r="D23" s="74" t="s">
        <v>176</v>
      </c>
      <c r="E23" s="72" t="s">
        <v>31</v>
      </c>
      <c r="F23" s="75"/>
      <c r="G23" s="76"/>
      <c r="H23" s="72"/>
      <c r="I23" s="75"/>
      <c r="J23" s="76"/>
    </row>
    <row r="24" spans="1:10" ht="15">
      <c r="A24" s="61"/>
      <c r="B24" s="72">
        <v>9</v>
      </c>
      <c r="C24" s="84" t="s">
        <v>202</v>
      </c>
      <c r="D24" s="74" t="s">
        <v>203</v>
      </c>
      <c r="E24" s="80" t="s">
        <v>204</v>
      </c>
      <c r="F24" s="75"/>
      <c r="G24" s="76"/>
      <c r="H24" s="72"/>
      <c r="I24" s="75"/>
      <c r="J24" s="76"/>
    </row>
    <row r="25" spans="1:10" ht="15">
      <c r="A25" s="61"/>
      <c r="B25" s="72">
        <v>10</v>
      </c>
      <c r="C25" s="84" t="s">
        <v>43</v>
      </c>
      <c r="D25" s="74" t="s">
        <v>154</v>
      </c>
      <c r="E25" s="72" t="s">
        <v>44</v>
      </c>
      <c r="F25" s="75"/>
      <c r="G25" s="76"/>
      <c r="H25" s="72"/>
      <c r="I25" s="75"/>
      <c r="J25" s="76"/>
    </row>
    <row r="26" spans="1:10" ht="15">
      <c r="A26" s="61" t="s">
        <v>40</v>
      </c>
      <c r="B26" s="72">
        <v>11</v>
      </c>
      <c r="C26" s="88" t="s">
        <v>45</v>
      </c>
      <c r="D26" s="74" t="s">
        <v>180</v>
      </c>
      <c r="E26" s="72" t="s">
        <v>46</v>
      </c>
      <c r="F26" s="75"/>
      <c r="G26" s="76"/>
      <c r="H26" s="72"/>
      <c r="I26" s="75"/>
      <c r="J26" s="76"/>
    </row>
    <row r="27" spans="1:10" ht="15">
      <c r="A27" s="61" t="s">
        <v>40</v>
      </c>
      <c r="B27" s="72">
        <v>12</v>
      </c>
      <c r="C27" s="84" t="s">
        <v>47</v>
      </c>
      <c r="D27" s="77" t="s">
        <v>178</v>
      </c>
      <c r="E27" s="72" t="s">
        <v>46</v>
      </c>
      <c r="F27" s="78"/>
      <c r="G27" s="76"/>
      <c r="H27" s="72"/>
      <c r="I27" s="78"/>
      <c r="J27" s="76"/>
    </row>
    <row r="28" spans="1:10" ht="15">
      <c r="A28" s="61" t="s">
        <v>201</v>
      </c>
      <c r="B28" s="72">
        <v>13</v>
      </c>
      <c r="C28" s="84" t="s">
        <v>48</v>
      </c>
      <c r="D28" s="74" t="s">
        <v>205</v>
      </c>
      <c r="E28" s="72" t="s">
        <v>206</v>
      </c>
      <c r="F28" s="75"/>
      <c r="G28" s="76"/>
      <c r="H28" s="72"/>
      <c r="I28" s="75"/>
      <c r="J28" s="76"/>
    </row>
    <row r="29" spans="1:10" ht="15">
      <c r="A29" s="61" t="s">
        <v>207</v>
      </c>
      <c r="B29" s="72">
        <v>14</v>
      </c>
      <c r="C29" s="84" t="s">
        <v>50</v>
      </c>
      <c r="D29" s="79" t="s">
        <v>208</v>
      </c>
      <c r="E29" s="82" t="s">
        <v>209</v>
      </c>
      <c r="F29" s="81"/>
      <c r="G29" s="82"/>
      <c r="H29" s="82"/>
      <c r="I29" s="81"/>
      <c r="J29" s="82"/>
    </row>
    <row r="30" spans="1:10" ht="15">
      <c r="A30" s="61"/>
      <c r="B30" s="72">
        <v>15</v>
      </c>
      <c r="C30" s="84" t="s">
        <v>52</v>
      </c>
      <c r="D30" s="74" t="s">
        <v>155</v>
      </c>
      <c r="E30" s="72" t="s">
        <v>34</v>
      </c>
      <c r="F30" s="75"/>
      <c r="G30" s="76"/>
      <c r="H30" s="72"/>
      <c r="I30" s="75"/>
      <c r="J30" s="76"/>
    </row>
    <row r="31" spans="1:10">
      <c r="A31" s="61" t="s">
        <v>207</v>
      </c>
      <c r="B31" s="72">
        <v>16</v>
      </c>
      <c r="C31" s="89" t="s">
        <v>53</v>
      </c>
      <c r="D31" s="74" t="s">
        <v>210</v>
      </c>
      <c r="E31" s="72" t="s">
        <v>209</v>
      </c>
      <c r="F31" s="75"/>
      <c r="G31" s="76"/>
      <c r="H31" s="72"/>
      <c r="I31" s="75"/>
      <c r="J31" s="76"/>
    </row>
    <row r="32" spans="1:10">
      <c r="A32" s="61"/>
      <c r="B32" s="72">
        <v>17</v>
      </c>
      <c r="C32" s="72"/>
      <c r="D32" s="74"/>
      <c r="E32" s="72"/>
      <c r="F32" s="75"/>
      <c r="G32" s="76"/>
      <c r="H32" s="72"/>
      <c r="I32" s="75"/>
      <c r="J32" s="76"/>
    </row>
    <row r="33" spans="1:10">
      <c r="A33" s="61"/>
      <c r="B33" s="72">
        <v>18</v>
      </c>
      <c r="C33" s="72"/>
      <c r="D33" s="74"/>
      <c r="E33" s="72"/>
      <c r="F33" s="75"/>
      <c r="G33" s="76"/>
      <c r="H33" s="72"/>
      <c r="I33" s="75"/>
      <c r="J33" s="76"/>
    </row>
    <row r="34" spans="1:10">
      <c r="A34" s="61"/>
      <c r="B34" s="72">
        <v>19</v>
      </c>
      <c r="C34" s="72"/>
      <c r="D34" s="74"/>
      <c r="E34" s="72"/>
      <c r="F34" s="75"/>
      <c r="G34" s="76"/>
      <c r="H34" s="72"/>
      <c r="I34" s="75"/>
      <c r="J34" s="76"/>
    </row>
    <row r="35" spans="1:10">
      <c r="A35" s="61"/>
      <c r="B35" s="72">
        <v>20</v>
      </c>
      <c r="C35" s="72"/>
      <c r="D35" s="74"/>
      <c r="E35" s="72"/>
      <c r="F35" s="75"/>
      <c r="G35" s="76"/>
      <c r="H35" s="72"/>
      <c r="I35" s="75"/>
      <c r="J35" s="76"/>
    </row>
    <row r="36" spans="1:10">
      <c r="E36" s="61" t="s">
        <v>166</v>
      </c>
      <c r="F36" s="61"/>
    </row>
    <row r="37" spans="1:10">
      <c r="E37" s="61"/>
      <c r="F37" s="61"/>
    </row>
  </sheetData>
  <sheetProtection selectLockedCells="1" selectUnlockedCells="1"/>
  <mergeCells count="9">
    <mergeCell ref="H13:H14"/>
    <mergeCell ref="I13:I14"/>
    <mergeCell ref="J13:J14"/>
    <mergeCell ref="B13:B14"/>
    <mergeCell ref="C13:C14"/>
    <mergeCell ref="D13:D14"/>
    <mergeCell ref="E13:E14"/>
    <mergeCell ref="F13:F14"/>
    <mergeCell ref="G13:G14"/>
  </mergeCells>
  <pageMargins left="0.70833333333333337" right="0.70833333333333337" top="0.74861111111111112" bottom="0.74861111111111112" header="0.31527777777777777" footer="0.31527777777777777"/>
  <pageSetup paperSize="9" firstPageNumber="0" orientation="landscape" horizontalDpi="300" verticalDpi="300"/>
  <headerFooter alignWithMargins="0">
    <oddHeader xml:space="preserve">&amp;C   &amp;R  </oddHeader>
    <oddFooter xml:space="preserve">&amp;LEesti TõstespordiliitMähe tee 25b-20  11912 TallinnEesti&amp;RReg.nr. 80039619 Tel: +372 5211232  www.tosteliit.ee info@etl.ee  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6"/>
  <sheetViews>
    <sheetView zoomScale="90" zoomScaleNormal="90" workbookViewId="0">
      <selection activeCell="F1" sqref="F1"/>
    </sheetView>
  </sheetViews>
  <sheetFormatPr defaultColWidth="11.42578125" defaultRowHeight="12.75"/>
  <cols>
    <col min="3" max="3" width="11.42578125" style="90"/>
  </cols>
  <sheetData>
    <row r="1" spans="1:5">
      <c r="A1">
        <v>35</v>
      </c>
      <c r="B1">
        <f t="shared" ref="B1:B56" si="0">2024-A1</f>
        <v>1989</v>
      </c>
      <c r="C1" s="91">
        <v>1.0720000000000001</v>
      </c>
      <c r="D1" t="s">
        <v>84</v>
      </c>
      <c r="E1" t="s">
        <v>199</v>
      </c>
    </row>
    <row r="2" spans="1:5">
      <c r="A2">
        <v>36</v>
      </c>
      <c r="B2">
        <f t="shared" si="0"/>
        <v>1988</v>
      </c>
      <c r="C2" s="91">
        <v>1.083</v>
      </c>
      <c r="D2" t="s">
        <v>84</v>
      </c>
      <c r="E2" t="s">
        <v>199</v>
      </c>
    </row>
    <row r="3" spans="1:5">
      <c r="A3">
        <v>37</v>
      </c>
      <c r="B3">
        <f t="shared" si="0"/>
        <v>1987</v>
      </c>
      <c r="C3" s="91">
        <v>1.0960000000000001</v>
      </c>
      <c r="D3" t="s">
        <v>84</v>
      </c>
      <c r="E3" t="s">
        <v>199</v>
      </c>
    </row>
    <row r="4" spans="1:5">
      <c r="A4">
        <v>38</v>
      </c>
      <c r="B4">
        <f t="shared" si="0"/>
        <v>1986</v>
      </c>
      <c r="C4" s="91">
        <v>1.109</v>
      </c>
      <c r="D4" t="s">
        <v>84</v>
      </c>
      <c r="E4" t="s">
        <v>199</v>
      </c>
    </row>
    <row r="5" spans="1:5">
      <c r="A5">
        <v>39</v>
      </c>
      <c r="B5">
        <f t="shared" si="0"/>
        <v>1985</v>
      </c>
      <c r="C5" s="91">
        <v>1.1219999999999999</v>
      </c>
      <c r="D5" t="s">
        <v>84</v>
      </c>
      <c r="E5" t="s">
        <v>199</v>
      </c>
    </row>
    <row r="6" spans="1:5">
      <c r="A6">
        <v>40</v>
      </c>
      <c r="B6">
        <f t="shared" si="0"/>
        <v>1984</v>
      </c>
      <c r="C6" s="91">
        <v>1.135</v>
      </c>
      <c r="D6" t="s">
        <v>89</v>
      </c>
      <c r="E6" t="s">
        <v>40</v>
      </c>
    </row>
    <row r="7" spans="1:5">
      <c r="A7">
        <v>41</v>
      </c>
      <c r="B7">
        <f t="shared" si="0"/>
        <v>1983</v>
      </c>
      <c r="C7" s="91">
        <v>1.149</v>
      </c>
      <c r="D7" t="s">
        <v>89</v>
      </c>
      <c r="E7" t="s">
        <v>40</v>
      </c>
    </row>
    <row r="8" spans="1:5">
      <c r="A8">
        <v>42</v>
      </c>
      <c r="B8">
        <f t="shared" si="0"/>
        <v>1982</v>
      </c>
      <c r="C8" s="91">
        <v>1.1619999999999999</v>
      </c>
      <c r="D8" t="s">
        <v>89</v>
      </c>
      <c r="E8" t="s">
        <v>40</v>
      </c>
    </row>
    <row r="9" spans="1:5">
      <c r="A9">
        <v>43</v>
      </c>
      <c r="B9">
        <f t="shared" si="0"/>
        <v>1981</v>
      </c>
      <c r="C9" s="91">
        <v>1.1759999999999999</v>
      </c>
      <c r="D9" t="s">
        <v>89</v>
      </c>
      <c r="E9" t="s">
        <v>40</v>
      </c>
    </row>
    <row r="10" spans="1:5">
      <c r="A10">
        <v>44</v>
      </c>
      <c r="B10">
        <f t="shared" si="0"/>
        <v>1980</v>
      </c>
      <c r="C10" s="91">
        <v>1.1890000000000001</v>
      </c>
      <c r="D10" t="s">
        <v>89</v>
      </c>
      <c r="E10" t="s">
        <v>40</v>
      </c>
    </row>
    <row r="11" spans="1:5">
      <c r="A11">
        <v>45</v>
      </c>
      <c r="B11">
        <f t="shared" si="0"/>
        <v>1979</v>
      </c>
      <c r="C11" s="91">
        <v>1.2030000000000001</v>
      </c>
      <c r="D11" t="s">
        <v>110</v>
      </c>
      <c r="E11" t="s">
        <v>201</v>
      </c>
    </row>
    <row r="12" spans="1:5">
      <c r="A12">
        <v>46</v>
      </c>
      <c r="B12">
        <f t="shared" si="0"/>
        <v>1978</v>
      </c>
      <c r="C12" s="91">
        <v>1.218</v>
      </c>
      <c r="D12" t="s">
        <v>110</v>
      </c>
      <c r="E12" t="s">
        <v>201</v>
      </c>
    </row>
    <row r="13" spans="1:5">
      <c r="A13">
        <v>47</v>
      </c>
      <c r="B13">
        <f t="shared" si="0"/>
        <v>1977</v>
      </c>
      <c r="C13" s="91">
        <v>1.2330000000000001</v>
      </c>
      <c r="D13" t="s">
        <v>110</v>
      </c>
      <c r="E13" t="s">
        <v>201</v>
      </c>
    </row>
    <row r="14" spans="1:5">
      <c r="A14">
        <v>48</v>
      </c>
      <c r="B14">
        <f t="shared" si="0"/>
        <v>1976</v>
      </c>
      <c r="C14" s="91">
        <v>1.248</v>
      </c>
      <c r="D14" t="s">
        <v>110</v>
      </c>
      <c r="E14" t="s">
        <v>201</v>
      </c>
    </row>
    <row r="15" spans="1:5">
      <c r="A15">
        <v>49</v>
      </c>
      <c r="B15">
        <f t="shared" si="0"/>
        <v>1975</v>
      </c>
      <c r="C15" s="91">
        <v>1.2629999999999999</v>
      </c>
      <c r="D15" t="s">
        <v>110</v>
      </c>
      <c r="E15" t="s">
        <v>201</v>
      </c>
    </row>
    <row r="16" spans="1:5">
      <c r="A16">
        <v>50</v>
      </c>
      <c r="B16">
        <f t="shared" si="0"/>
        <v>1974</v>
      </c>
      <c r="C16" s="91">
        <v>1.2789999999999999</v>
      </c>
      <c r="D16" t="s">
        <v>126</v>
      </c>
      <c r="E16" t="s">
        <v>207</v>
      </c>
    </row>
    <row r="17" spans="1:5">
      <c r="A17">
        <v>51</v>
      </c>
      <c r="B17">
        <f t="shared" si="0"/>
        <v>1973</v>
      </c>
      <c r="C17" s="91">
        <v>1.2969999999999999</v>
      </c>
      <c r="D17" t="s">
        <v>126</v>
      </c>
      <c r="E17" t="s">
        <v>207</v>
      </c>
    </row>
    <row r="18" spans="1:5">
      <c r="A18">
        <v>52</v>
      </c>
      <c r="B18">
        <f t="shared" si="0"/>
        <v>1972</v>
      </c>
      <c r="C18" s="91">
        <v>1.3160000000000001</v>
      </c>
      <c r="D18" t="s">
        <v>126</v>
      </c>
      <c r="E18" t="s">
        <v>207</v>
      </c>
    </row>
    <row r="19" spans="1:5">
      <c r="A19">
        <v>53</v>
      </c>
      <c r="B19">
        <f t="shared" si="0"/>
        <v>1971</v>
      </c>
      <c r="C19" s="91">
        <v>1.3380000000000001</v>
      </c>
      <c r="D19" t="s">
        <v>126</v>
      </c>
      <c r="E19" t="s">
        <v>207</v>
      </c>
    </row>
    <row r="20" spans="1:5">
      <c r="A20">
        <v>54</v>
      </c>
      <c r="B20">
        <f t="shared" si="0"/>
        <v>1970</v>
      </c>
      <c r="C20" s="91">
        <v>1.361</v>
      </c>
      <c r="D20" t="s">
        <v>126</v>
      </c>
      <c r="E20" t="s">
        <v>207</v>
      </c>
    </row>
    <row r="21" spans="1:5">
      <c r="A21">
        <v>55</v>
      </c>
      <c r="B21">
        <f t="shared" si="0"/>
        <v>1969</v>
      </c>
      <c r="C21" s="91">
        <v>1.385</v>
      </c>
      <c r="D21" t="s">
        <v>86</v>
      </c>
      <c r="E21" t="s">
        <v>211</v>
      </c>
    </row>
    <row r="22" spans="1:5">
      <c r="A22">
        <v>56</v>
      </c>
      <c r="B22">
        <f t="shared" si="0"/>
        <v>1968</v>
      </c>
      <c r="C22" s="91">
        <v>1.411</v>
      </c>
      <c r="D22" t="s">
        <v>86</v>
      </c>
      <c r="E22" t="s">
        <v>211</v>
      </c>
    </row>
    <row r="23" spans="1:5">
      <c r="A23">
        <v>57</v>
      </c>
      <c r="B23">
        <f t="shared" si="0"/>
        <v>1967</v>
      </c>
      <c r="C23" s="91">
        <v>1.4370000000000001</v>
      </c>
      <c r="D23" t="s">
        <v>86</v>
      </c>
      <c r="E23" t="s">
        <v>211</v>
      </c>
    </row>
    <row r="24" spans="1:5">
      <c r="A24">
        <v>58</v>
      </c>
      <c r="B24">
        <f t="shared" si="0"/>
        <v>1966</v>
      </c>
      <c r="C24" s="91">
        <v>1.462</v>
      </c>
      <c r="D24" t="s">
        <v>86</v>
      </c>
      <c r="E24" t="s">
        <v>211</v>
      </c>
    </row>
    <row r="25" spans="1:5">
      <c r="A25">
        <v>59</v>
      </c>
      <c r="B25">
        <f t="shared" si="0"/>
        <v>1965</v>
      </c>
      <c r="C25" s="91">
        <v>1.488</v>
      </c>
      <c r="D25" t="s">
        <v>86</v>
      </c>
      <c r="E25" t="s">
        <v>211</v>
      </c>
    </row>
    <row r="26" spans="1:5">
      <c r="A26">
        <v>60</v>
      </c>
      <c r="B26">
        <f t="shared" si="0"/>
        <v>1964</v>
      </c>
      <c r="C26" s="91">
        <v>1.514</v>
      </c>
      <c r="D26" t="s">
        <v>76</v>
      </c>
      <c r="E26" t="s">
        <v>212</v>
      </c>
    </row>
    <row r="27" spans="1:5">
      <c r="A27">
        <v>61</v>
      </c>
      <c r="B27">
        <f t="shared" si="0"/>
        <v>1963</v>
      </c>
      <c r="C27" s="91">
        <v>1.5409999999999999</v>
      </c>
      <c r="D27" t="s">
        <v>76</v>
      </c>
      <c r="E27" t="s">
        <v>212</v>
      </c>
    </row>
    <row r="28" spans="1:5">
      <c r="A28">
        <v>62</v>
      </c>
      <c r="B28">
        <f t="shared" si="0"/>
        <v>1962</v>
      </c>
      <c r="C28" s="91">
        <v>1.5680000000000001</v>
      </c>
      <c r="D28" t="s">
        <v>76</v>
      </c>
      <c r="E28" t="s">
        <v>212</v>
      </c>
    </row>
    <row r="29" spans="1:5">
      <c r="A29">
        <v>63</v>
      </c>
      <c r="B29">
        <f t="shared" si="0"/>
        <v>1961</v>
      </c>
      <c r="C29" s="91">
        <v>1.5979999999999999</v>
      </c>
      <c r="D29" t="s">
        <v>76</v>
      </c>
      <c r="E29" t="s">
        <v>212</v>
      </c>
    </row>
    <row r="30" spans="1:5">
      <c r="A30">
        <v>64</v>
      </c>
      <c r="B30">
        <f t="shared" si="0"/>
        <v>1960</v>
      </c>
      <c r="C30" s="91">
        <v>1.629</v>
      </c>
      <c r="D30" t="s">
        <v>76</v>
      </c>
      <c r="E30" t="s">
        <v>212</v>
      </c>
    </row>
    <row r="31" spans="1:5">
      <c r="A31">
        <v>65</v>
      </c>
      <c r="B31">
        <f t="shared" si="0"/>
        <v>1959</v>
      </c>
      <c r="C31" s="91">
        <v>1.663</v>
      </c>
      <c r="D31" t="s">
        <v>101</v>
      </c>
      <c r="E31" t="s">
        <v>213</v>
      </c>
    </row>
    <row r="32" spans="1:5">
      <c r="A32">
        <v>66</v>
      </c>
      <c r="B32">
        <f t="shared" si="0"/>
        <v>1958</v>
      </c>
      <c r="C32" s="91">
        <v>1.6990000000000001</v>
      </c>
      <c r="D32" t="s">
        <v>101</v>
      </c>
      <c r="E32" t="s">
        <v>213</v>
      </c>
    </row>
    <row r="33" spans="1:5">
      <c r="A33">
        <v>67</v>
      </c>
      <c r="B33">
        <f t="shared" si="0"/>
        <v>1957</v>
      </c>
      <c r="C33" s="91">
        <v>1.738</v>
      </c>
      <c r="D33" t="s">
        <v>101</v>
      </c>
      <c r="E33" t="s">
        <v>213</v>
      </c>
    </row>
    <row r="34" spans="1:5">
      <c r="A34">
        <v>68</v>
      </c>
      <c r="B34">
        <f t="shared" si="0"/>
        <v>1956</v>
      </c>
      <c r="C34" s="91">
        <v>1.7789999999999999</v>
      </c>
      <c r="D34" t="s">
        <v>101</v>
      </c>
      <c r="E34" t="s">
        <v>213</v>
      </c>
    </row>
    <row r="35" spans="1:5">
      <c r="A35">
        <v>69</v>
      </c>
      <c r="B35">
        <f t="shared" si="0"/>
        <v>1955</v>
      </c>
      <c r="C35" s="91">
        <v>1.823</v>
      </c>
      <c r="D35" t="s">
        <v>101</v>
      </c>
      <c r="E35" t="s">
        <v>213</v>
      </c>
    </row>
    <row r="36" spans="1:5">
      <c r="A36">
        <v>70</v>
      </c>
      <c r="B36">
        <f t="shared" si="0"/>
        <v>1954</v>
      </c>
      <c r="C36" s="91">
        <v>1.867</v>
      </c>
      <c r="D36" t="s">
        <v>214</v>
      </c>
      <c r="E36" t="s">
        <v>215</v>
      </c>
    </row>
    <row r="37" spans="1:5">
      <c r="A37">
        <v>71</v>
      </c>
      <c r="B37">
        <f t="shared" si="0"/>
        <v>1953</v>
      </c>
      <c r="C37" s="91">
        <v>1.91</v>
      </c>
      <c r="D37" t="s">
        <v>214</v>
      </c>
      <c r="E37" t="s">
        <v>215</v>
      </c>
    </row>
    <row r="38" spans="1:5">
      <c r="A38">
        <v>72</v>
      </c>
      <c r="B38">
        <f t="shared" si="0"/>
        <v>1952</v>
      </c>
      <c r="C38" s="91">
        <v>1.9530000000000001</v>
      </c>
      <c r="D38" t="s">
        <v>214</v>
      </c>
      <c r="E38" t="s">
        <v>215</v>
      </c>
    </row>
    <row r="39" spans="1:5">
      <c r="A39">
        <v>73</v>
      </c>
      <c r="B39">
        <f t="shared" si="0"/>
        <v>1951</v>
      </c>
      <c r="C39" s="91">
        <v>2.004</v>
      </c>
      <c r="D39" t="s">
        <v>214</v>
      </c>
      <c r="E39" t="s">
        <v>215</v>
      </c>
    </row>
    <row r="40" spans="1:5">
      <c r="A40">
        <v>74</v>
      </c>
      <c r="B40">
        <f t="shared" si="0"/>
        <v>1950</v>
      </c>
      <c r="C40" s="91">
        <v>2.06</v>
      </c>
      <c r="D40" t="s">
        <v>214</v>
      </c>
      <c r="E40" t="s">
        <v>215</v>
      </c>
    </row>
    <row r="41" spans="1:5">
      <c r="A41">
        <v>75</v>
      </c>
      <c r="B41">
        <f t="shared" si="0"/>
        <v>1949</v>
      </c>
      <c r="C41" s="91">
        <v>2.117</v>
      </c>
      <c r="D41" t="s">
        <v>116</v>
      </c>
      <c r="E41" t="s">
        <v>216</v>
      </c>
    </row>
    <row r="42" spans="1:5">
      <c r="A42">
        <v>76</v>
      </c>
      <c r="B42">
        <f t="shared" si="0"/>
        <v>1948</v>
      </c>
      <c r="C42" s="91">
        <v>2.181</v>
      </c>
      <c r="D42" t="s">
        <v>116</v>
      </c>
      <c r="E42" t="s">
        <v>216</v>
      </c>
    </row>
    <row r="43" spans="1:5">
      <c r="A43">
        <v>77</v>
      </c>
      <c r="B43">
        <f t="shared" si="0"/>
        <v>1947</v>
      </c>
      <c r="C43" s="91">
        <v>2.2549999999999999</v>
      </c>
      <c r="D43" t="s">
        <v>116</v>
      </c>
      <c r="E43" t="s">
        <v>216</v>
      </c>
    </row>
    <row r="44" spans="1:5">
      <c r="A44">
        <v>78</v>
      </c>
      <c r="B44">
        <f t="shared" si="0"/>
        <v>1946</v>
      </c>
      <c r="C44" s="91">
        <v>2.3359999999999999</v>
      </c>
      <c r="D44" t="s">
        <v>116</v>
      </c>
      <c r="E44" t="s">
        <v>216</v>
      </c>
    </row>
    <row r="45" spans="1:5">
      <c r="A45">
        <v>79</v>
      </c>
      <c r="B45">
        <f t="shared" si="0"/>
        <v>1945</v>
      </c>
      <c r="C45" s="91">
        <v>2.419</v>
      </c>
      <c r="D45" t="s">
        <v>116</v>
      </c>
      <c r="E45" t="s">
        <v>216</v>
      </c>
    </row>
    <row r="46" spans="1:5">
      <c r="A46">
        <v>80</v>
      </c>
      <c r="B46">
        <f t="shared" si="0"/>
        <v>1944</v>
      </c>
      <c r="C46" s="91">
        <v>2.504</v>
      </c>
      <c r="D46" t="s">
        <v>217</v>
      </c>
      <c r="E46" t="s">
        <v>218</v>
      </c>
    </row>
    <row r="47" spans="1:5">
      <c r="A47">
        <v>81</v>
      </c>
      <c r="B47">
        <f t="shared" si="0"/>
        <v>1943</v>
      </c>
      <c r="C47" s="91">
        <v>2.597</v>
      </c>
      <c r="D47" t="s">
        <v>217</v>
      </c>
      <c r="E47" t="s">
        <v>218</v>
      </c>
    </row>
    <row r="48" spans="1:5">
      <c r="A48">
        <v>82</v>
      </c>
      <c r="B48">
        <f t="shared" si="0"/>
        <v>1942</v>
      </c>
      <c r="C48" s="91">
        <v>2.702</v>
      </c>
      <c r="D48" t="s">
        <v>217</v>
      </c>
      <c r="E48" t="s">
        <v>218</v>
      </c>
    </row>
    <row r="49" spans="1:5">
      <c r="A49">
        <v>83</v>
      </c>
      <c r="B49">
        <f t="shared" si="0"/>
        <v>1941</v>
      </c>
      <c r="C49" s="91">
        <v>2.831</v>
      </c>
      <c r="D49" t="s">
        <v>217</v>
      </c>
      <c r="E49" t="s">
        <v>218</v>
      </c>
    </row>
    <row r="50" spans="1:5">
      <c r="A50">
        <v>84</v>
      </c>
      <c r="B50">
        <f t="shared" si="0"/>
        <v>1940</v>
      </c>
      <c r="C50" s="91">
        <v>2.9809999999999999</v>
      </c>
      <c r="D50" t="s">
        <v>217</v>
      </c>
      <c r="E50" t="s">
        <v>218</v>
      </c>
    </row>
    <row r="51" spans="1:5">
      <c r="A51">
        <v>85</v>
      </c>
      <c r="B51">
        <f t="shared" si="0"/>
        <v>1939</v>
      </c>
      <c r="C51" s="91">
        <v>3.153</v>
      </c>
      <c r="D51" t="s">
        <v>219</v>
      </c>
      <c r="E51" t="s">
        <v>220</v>
      </c>
    </row>
    <row r="52" spans="1:5">
      <c r="A52">
        <v>86</v>
      </c>
      <c r="B52">
        <f t="shared" si="0"/>
        <v>1938</v>
      </c>
      <c r="C52" s="91">
        <v>3.3519999999999999</v>
      </c>
      <c r="D52" t="s">
        <v>219</v>
      </c>
      <c r="E52" t="s">
        <v>220</v>
      </c>
    </row>
    <row r="53" spans="1:5">
      <c r="A53">
        <v>87</v>
      </c>
      <c r="B53">
        <f t="shared" si="0"/>
        <v>1937</v>
      </c>
      <c r="C53" s="91">
        <v>3.58</v>
      </c>
      <c r="D53" t="s">
        <v>219</v>
      </c>
      <c r="E53" t="s">
        <v>220</v>
      </c>
    </row>
    <row r="54" spans="1:5">
      <c r="A54">
        <v>88</v>
      </c>
      <c r="B54">
        <f t="shared" si="0"/>
        <v>1936</v>
      </c>
      <c r="C54" s="91">
        <v>3.843</v>
      </c>
      <c r="D54" t="s">
        <v>219</v>
      </c>
      <c r="E54" t="s">
        <v>220</v>
      </c>
    </row>
    <row r="55" spans="1:5">
      <c r="A55">
        <v>89</v>
      </c>
      <c r="B55">
        <f t="shared" si="0"/>
        <v>1935</v>
      </c>
      <c r="C55" s="91">
        <v>4.1449999999999996</v>
      </c>
      <c r="D55" t="s">
        <v>219</v>
      </c>
      <c r="E55" t="s">
        <v>220</v>
      </c>
    </row>
    <row r="56" spans="1:5">
      <c r="A56">
        <v>90</v>
      </c>
      <c r="B56">
        <f t="shared" si="0"/>
        <v>1934</v>
      </c>
      <c r="C56" s="91">
        <v>4.4930000000000003</v>
      </c>
      <c r="D56" t="s">
        <v>221</v>
      </c>
      <c r="E56" t="s">
        <v>222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13"/>
  <sheetViews>
    <sheetView zoomScale="90" zoomScaleNormal="90" workbookViewId="0">
      <selection activeCell="B2" sqref="B2"/>
    </sheetView>
  </sheetViews>
  <sheetFormatPr defaultColWidth="11.42578125" defaultRowHeight="12.75"/>
  <cols>
    <col min="1" max="256" width="8.85546875" customWidth="1"/>
  </cols>
  <sheetData>
    <row r="1" spans="1:1">
      <c r="A1" s="92" t="s">
        <v>223</v>
      </c>
    </row>
    <row r="2" spans="1:1">
      <c r="A2" s="1">
        <v>35</v>
      </c>
    </row>
    <row r="3" spans="1:1">
      <c r="A3" s="1">
        <v>40</v>
      </c>
    </row>
    <row r="4" spans="1:1">
      <c r="A4" s="1">
        <v>45</v>
      </c>
    </row>
    <row r="5" spans="1:1">
      <c r="A5" s="1">
        <v>49</v>
      </c>
    </row>
    <row r="6" spans="1:1">
      <c r="A6" s="1">
        <v>-55</v>
      </c>
    </row>
    <row r="7" spans="1:1">
      <c r="A7" s="1">
        <v>-59</v>
      </c>
    </row>
    <row r="8" spans="1:1">
      <c r="A8" s="1">
        <v>64</v>
      </c>
    </row>
    <row r="9" spans="1:1">
      <c r="A9" s="1">
        <v>71</v>
      </c>
    </row>
    <row r="10" spans="1:1">
      <c r="A10" s="1">
        <v>76</v>
      </c>
    </row>
    <row r="11" spans="1:1">
      <c r="A11" s="1">
        <v>81</v>
      </c>
    </row>
    <row r="12" spans="1:1">
      <c r="A12" s="1">
        <v>87</v>
      </c>
    </row>
    <row r="13" spans="1:1">
      <c r="A13" s="15" t="s">
        <v>224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J35"/>
  <sheetViews>
    <sheetView zoomScale="90" zoomScaleNormal="90" workbookViewId="0">
      <selection activeCell="M38" sqref="M38"/>
    </sheetView>
  </sheetViews>
  <sheetFormatPr defaultColWidth="9.140625" defaultRowHeight="12.75"/>
  <cols>
    <col min="1" max="2" width="4.7109375" style="59" customWidth="1"/>
    <col min="3" max="3" width="26.140625" style="59" customWidth="1"/>
    <col min="4" max="4" width="15.28515625" style="59" customWidth="1"/>
    <col min="5" max="5" width="14.42578125" style="59" customWidth="1"/>
    <col min="6" max="6" width="10.7109375" style="59" customWidth="1"/>
    <col min="7" max="7" width="12.42578125" style="59" customWidth="1"/>
    <col min="8" max="8" width="12.28515625" style="59" customWidth="1"/>
    <col min="9" max="9" width="10.7109375" style="59" customWidth="1"/>
    <col min="10" max="10" width="12" style="59" customWidth="1"/>
    <col min="11" max="16384" width="9.140625" style="59"/>
  </cols>
  <sheetData>
    <row r="2" spans="1:10">
      <c r="C2" s="60"/>
    </row>
    <row r="3" spans="1:10">
      <c r="C3" s="61" t="s">
        <v>141</v>
      </c>
      <c r="D3" s="59" t="s">
        <v>142</v>
      </c>
    </row>
    <row r="4" spans="1:10">
      <c r="C4" s="59" t="s">
        <v>143</v>
      </c>
      <c r="D4" s="59" t="s">
        <v>225</v>
      </c>
    </row>
    <row r="5" spans="1:10">
      <c r="C5" s="59" t="s">
        <v>20</v>
      </c>
      <c r="D5" s="59" t="s">
        <v>145</v>
      </c>
    </row>
    <row r="6" spans="1:10">
      <c r="C6" s="62" t="s">
        <v>146</v>
      </c>
      <c r="D6" s="63">
        <v>45682</v>
      </c>
    </row>
    <row r="7" spans="1:10">
      <c r="C7" s="64"/>
      <c r="D7" s="64"/>
    </row>
    <row r="8" spans="1:10">
      <c r="C8" s="64"/>
    </row>
    <row r="9" spans="1:10">
      <c r="C9" s="64"/>
    </row>
    <row r="10" spans="1:10">
      <c r="B10" s="65"/>
      <c r="C10" s="66" t="s">
        <v>226</v>
      </c>
      <c r="D10" s="60" t="s">
        <v>227</v>
      </c>
      <c r="E10" s="66"/>
      <c r="F10" s="66"/>
      <c r="G10" s="65"/>
    </row>
    <row r="11" spans="1:10" ht="12.75" customHeight="1">
      <c r="A11" s="61"/>
      <c r="B11" s="137" t="s">
        <v>149</v>
      </c>
      <c r="C11" s="137" t="s">
        <v>10</v>
      </c>
      <c r="D11" s="137" t="s">
        <v>11</v>
      </c>
      <c r="E11" s="137" t="s">
        <v>12</v>
      </c>
      <c r="F11" s="136" t="s">
        <v>13</v>
      </c>
      <c r="G11" s="135" t="s">
        <v>150</v>
      </c>
      <c r="H11" s="135" t="s">
        <v>151</v>
      </c>
      <c r="I11" s="136" t="s">
        <v>152</v>
      </c>
      <c r="J11" s="135" t="s">
        <v>153</v>
      </c>
    </row>
    <row r="12" spans="1:10">
      <c r="A12" s="61"/>
      <c r="B12" s="137"/>
      <c r="C12" s="137"/>
      <c r="D12" s="137"/>
      <c r="E12" s="137"/>
      <c r="F12" s="136"/>
      <c r="G12" s="135"/>
      <c r="H12" s="135"/>
      <c r="I12" s="136"/>
      <c r="J12" s="135"/>
    </row>
    <row r="13" spans="1:10">
      <c r="A13" s="61"/>
      <c r="B13" s="68"/>
      <c r="C13" s="68"/>
      <c r="D13" s="69"/>
      <c r="E13" s="68"/>
      <c r="F13" s="70"/>
      <c r="G13" s="71"/>
      <c r="H13" s="68"/>
      <c r="I13" s="70"/>
      <c r="J13" s="71"/>
    </row>
    <row r="14" spans="1:10" ht="15">
      <c r="A14" s="61" t="s">
        <v>126</v>
      </c>
      <c r="B14" s="72">
        <v>1</v>
      </c>
      <c r="C14" s="84" t="s">
        <v>125</v>
      </c>
      <c r="D14" s="74" t="s">
        <v>228</v>
      </c>
      <c r="E14" s="93" t="s">
        <v>206</v>
      </c>
      <c r="F14" s="75"/>
      <c r="G14" s="76"/>
      <c r="H14" s="72"/>
      <c r="I14" s="75"/>
      <c r="J14" s="76"/>
    </row>
    <row r="15" spans="1:10" ht="15">
      <c r="A15" s="61"/>
      <c r="B15" s="72">
        <v>2</v>
      </c>
      <c r="C15" s="84" t="s">
        <v>114</v>
      </c>
      <c r="D15" s="77" t="s">
        <v>154</v>
      </c>
      <c r="E15" s="83" t="s">
        <v>82</v>
      </c>
      <c r="F15" s="78"/>
      <c r="G15" s="76"/>
      <c r="H15" s="72"/>
      <c r="I15" s="78"/>
      <c r="J15" s="76"/>
    </row>
    <row r="16" spans="1:10" ht="15">
      <c r="A16" s="61"/>
      <c r="B16" s="72">
        <v>3</v>
      </c>
      <c r="C16" s="84" t="s">
        <v>95</v>
      </c>
      <c r="D16" s="74" t="s">
        <v>190</v>
      </c>
      <c r="E16" s="72" t="s">
        <v>44</v>
      </c>
      <c r="F16" s="75"/>
      <c r="G16" s="76"/>
      <c r="H16" s="72"/>
      <c r="I16" s="75"/>
      <c r="J16" s="76"/>
    </row>
    <row r="17" spans="1:10" ht="15">
      <c r="A17" s="61" t="s">
        <v>126</v>
      </c>
      <c r="B17" s="72">
        <v>4</v>
      </c>
      <c r="C17" s="84" t="s">
        <v>128</v>
      </c>
      <c r="D17" s="79" t="s">
        <v>210</v>
      </c>
      <c r="E17" s="82" t="s">
        <v>206</v>
      </c>
      <c r="F17" s="81"/>
      <c r="G17" s="82"/>
      <c r="H17" s="82"/>
      <c r="I17" s="81"/>
      <c r="J17" s="82"/>
    </row>
    <row r="18" spans="1:10" ht="15">
      <c r="A18" s="61" t="s">
        <v>76</v>
      </c>
      <c r="B18" s="72">
        <v>5</v>
      </c>
      <c r="C18" s="84" t="s">
        <v>127</v>
      </c>
      <c r="D18" s="74" t="s">
        <v>175</v>
      </c>
      <c r="E18" s="72" t="s">
        <v>92</v>
      </c>
      <c r="F18" s="75"/>
      <c r="G18" s="76"/>
      <c r="H18" s="72"/>
      <c r="I18" s="75"/>
      <c r="J18" s="76"/>
    </row>
    <row r="19" spans="1:10" ht="15">
      <c r="A19" s="61" t="s">
        <v>76</v>
      </c>
      <c r="B19" s="72">
        <v>6</v>
      </c>
      <c r="C19" s="84" t="s">
        <v>130</v>
      </c>
      <c r="D19" s="74" t="s">
        <v>175</v>
      </c>
      <c r="E19" s="72" t="s">
        <v>92</v>
      </c>
      <c r="F19" s="75"/>
      <c r="G19" s="76"/>
      <c r="H19" s="72"/>
      <c r="I19" s="75"/>
      <c r="J19" s="76"/>
    </row>
    <row r="20" spans="1:10" ht="15">
      <c r="A20" s="61" t="s">
        <v>126</v>
      </c>
      <c r="B20" s="72">
        <v>7</v>
      </c>
      <c r="C20" s="84" t="s">
        <v>134</v>
      </c>
      <c r="D20" s="74" t="s">
        <v>228</v>
      </c>
      <c r="E20" s="83" t="s">
        <v>82</v>
      </c>
      <c r="F20" s="75"/>
      <c r="G20" s="76"/>
      <c r="H20" s="72"/>
      <c r="I20" s="75"/>
      <c r="J20" s="76"/>
    </row>
    <row r="21" spans="1:10" ht="15">
      <c r="A21" s="61" t="s">
        <v>110</v>
      </c>
      <c r="B21" s="72">
        <v>8</v>
      </c>
      <c r="C21" s="84" t="s">
        <v>137</v>
      </c>
      <c r="D21" s="74" t="s">
        <v>176</v>
      </c>
      <c r="E21" s="72" t="s">
        <v>206</v>
      </c>
      <c r="F21" s="75"/>
      <c r="G21" s="76"/>
      <c r="H21" s="72"/>
      <c r="I21" s="75"/>
      <c r="J21" s="76"/>
    </row>
    <row r="22" spans="1:10" ht="15">
      <c r="A22" s="61" t="s">
        <v>89</v>
      </c>
      <c r="B22" s="72">
        <v>9</v>
      </c>
      <c r="C22" s="84" t="s">
        <v>135</v>
      </c>
      <c r="D22" s="74" t="s">
        <v>178</v>
      </c>
      <c r="E22" s="80" t="s">
        <v>51</v>
      </c>
      <c r="F22" s="75"/>
      <c r="G22" s="76"/>
      <c r="H22" s="72"/>
      <c r="I22" s="75"/>
      <c r="J22" s="76"/>
    </row>
    <row r="23" spans="1:10" ht="15">
      <c r="A23" s="61" t="s">
        <v>84</v>
      </c>
      <c r="B23" s="72">
        <v>10</v>
      </c>
      <c r="C23" s="84" t="s">
        <v>132</v>
      </c>
      <c r="D23" s="74" t="s">
        <v>188</v>
      </c>
      <c r="E23" s="72" t="s">
        <v>34</v>
      </c>
      <c r="F23" s="75"/>
      <c r="G23" s="76"/>
      <c r="H23" s="72"/>
      <c r="I23" s="75"/>
      <c r="J23" s="76"/>
    </row>
    <row r="24" spans="1:10" ht="15">
      <c r="A24" s="61"/>
      <c r="B24" s="72">
        <v>11</v>
      </c>
      <c r="C24" s="84" t="s">
        <v>229</v>
      </c>
      <c r="D24" s="74" t="s">
        <v>230</v>
      </c>
      <c r="E24" s="72" t="s">
        <v>34</v>
      </c>
      <c r="F24" s="75"/>
      <c r="G24" s="76"/>
      <c r="H24" s="72"/>
      <c r="I24" s="75"/>
      <c r="J24" s="76"/>
    </row>
    <row r="25" spans="1:10" ht="15">
      <c r="A25" s="61"/>
      <c r="B25" s="72">
        <v>12</v>
      </c>
      <c r="C25" s="84" t="s">
        <v>131</v>
      </c>
      <c r="D25" s="77" t="s">
        <v>231</v>
      </c>
      <c r="E25" s="72" t="s">
        <v>34</v>
      </c>
      <c r="F25" s="78"/>
      <c r="G25" s="76"/>
      <c r="H25" s="72"/>
      <c r="I25" s="78"/>
      <c r="J25" s="76"/>
    </row>
    <row r="26" spans="1:10" ht="15">
      <c r="A26" s="61"/>
      <c r="B26" s="72">
        <v>13</v>
      </c>
      <c r="C26" s="84" t="s">
        <v>136</v>
      </c>
      <c r="D26" s="74" t="s">
        <v>203</v>
      </c>
      <c r="E26" s="72" t="s">
        <v>206</v>
      </c>
      <c r="F26" s="75"/>
      <c r="G26" s="76"/>
      <c r="H26" s="72"/>
      <c r="I26" s="75"/>
      <c r="J26" s="76"/>
    </row>
    <row r="27" spans="1:10" ht="15">
      <c r="A27" s="61"/>
      <c r="B27" s="72">
        <v>14</v>
      </c>
      <c r="C27" s="84"/>
      <c r="D27" s="79"/>
      <c r="E27" s="82"/>
      <c r="F27" s="81"/>
      <c r="G27" s="82"/>
      <c r="H27" s="82"/>
      <c r="I27" s="81"/>
      <c r="J27" s="82"/>
    </row>
    <row r="28" spans="1:10" ht="15">
      <c r="A28" s="61"/>
      <c r="B28" s="72">
        <v>15</v>
      </c>
      <c r="C28" s="84"/>
      <c r="D28" s="74"/>
      <c r="E28" s="72"/>
      <c r="F28" s="75"/>
      <c r="G28" s="76"/>
      <c r="H28" s="72"/>
      <c r="I28" s="75"/>
      <c r="J28" s="76"/>
    </row>
    <row r="29" spans="1:10" ht="15">
      <c r="A29" s="61"/>
      <c r="B29" s="72">
        <v>16</v>
      </c>
      <c r="C29" s="84"/>
      <c r="D29" s="74"/>
      <c r="E29" s="72"/>
      <c r="F29" s="75"/>
      <c r="G29" s="76"/>
      <c r="H29" s="72"/>
      <c r="I29" s="75"/>
      <c r="J29" s="76"/>
    </row>
    <row r="30" spans="1:10" ht="15">
      <c r="A30" s="61"/>
      <c r="B30" s="72">
        <v>17</v>
      </c>
      <c r="C30" s="84"/>
      <c r="D30" s="74"/>
      <c r="E30" s="72"/>
      <c r="F30" s="75"/>
      <c r="G30" s="76"/>
      <c r="H30" s="72"/>
      <c r="I30" s="75"/>
      <c r="J30" s="76"/>
    </row>
    <row r="31" spans="1:10" ht="15">
      <c r="A31" s="61"/>
      <c r="B31" s="72">
        <v>18</v>
      </c>
      <c r="C31" s="84"/>
      <c r="D31" s="74"/>
      <c r="E31" s="72"/>
      <c r="F31" s="75"/>
      <c r="G31" s="76"/>
      <c r="H31" s="72"/>
      <c r="I31" s="75"/>
      <c r="J31" s="76"/>
    </row>
    <row r="32" spans="1:10" ht="15">
      <c r="A32" s="61"/>
      <c r="B32" s="72">
        <v>19</v>
      </c>
      <c r="C32" s="84"/>
      <c r="D32" s="74"/>
      <c r="E32" s="72"/>
      <c r="F32" s="75"/>
      <c r="G32" s="76"/>
      <c r="H32" s="72"/>
      <c r="I32" s="75"/>
      <c r="J32" s="76"/>
    </row>
    <row r="33" spans="1:10" ht="15">
      <c r="A33" s="61"/>
      <c r="B33" s="72">
        <v>20</v>
      </c>
      <c r="C33" s="84"/>
      <c r="D33" s="74"/>
      <c r="E33" s="72"/>
      <c r="F33" s="75"/>
      <c r="G33" s="76"/>
      <c r="H33" s="72"/>
      <c r="I33" s="75"/>
      <c r="J33" s="76"/>
    </row>
    <row r="34" spans="1:10" ht="15">
      <c r="A34" s="61"/>
      <c r="B34" s="72">
        <v>21</v>
      </c>
      <c r="C34" s="84"/>
      <c r="D34" s="74"/>
      <c r="E34" s="72"/>
      <c r="F34" s="75"/>
      <c r="G34" s="76"/>
      <c r="H34" s="72"/>
      <c r="I34" s="75"/>
      <c r="J34" s="76"/>
    </row>
    <row r="35" spans="1:10">
      <c r="E35" s="61" t="s">
        <v>166</v>
      </c>
      <c r="F35" s="61"/>
    </row>
  </sheetData>
  <sheetProtection selectLockedCells="1" selectUnlockedCells="1"/>
  <mergeCells count="9">
    <mergeCell ref="H11:H12"/>
    <mergeCell ref="I11:I12"/>
    <mergeCell ref="J11:J12"/>
    <mergeCell ref="B11:B12"/>
    <mergeCell ref="C11:C12"/>
    <mergeCell ref="D11:D12"/>
    <mergeCell ref="E11:E12"/>
    <mergeCell ref="F11:F12"/>
    <mergeCell ref="G11:G12"/>
  </mergeCells>
  <pageMargins left="0.70833333333333337" right="0.70833333333333337" top="0.74861111111111112" bottom="0.74861111111111112" header="0.31527777777777777" footer="0.31527777777777777"/>
  <pageSetup paperSize="9" firstPageNumber="0" orientation="landscape" horizontalDpi="300" verticalDpi="300"/>
  <headerFooter alignWithMargins="0">
    <oddHeader xml:space="preserve">&amp;C   &amp;R  </oddHeader>
    <oddFooter xml:space="preserve">&amp;LEesti TõstespordiliitMähe tee 25b-20  11912 TallinnEesti&amp;RReg.nr. 80039619 Tel: +372 5211232  www.tosteliit.ee info@etl.ee 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ETL_võistluse_blankett</vt:lpstr>
      <vt:lpstr>Mehed</vt:lpstr>
      <vt:lpstr>Naised</vt:lpstr>
      <vt:lpstr>II</vt:lpstr>
      <vt:lpstr>III</vt:lpstr>
      <vt:lpstr>I</vt:lpstr>
      <vt:lpstr>Meltzer</vt:lpstr>
      <vt:lpstr>Kaalud</vt:lpstr>
      <vt:lpstr>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</cp:lastModifiedBy>
  <dcterms:created xsi:type="dcterms:W3CDTF">2025-01-28T12:06:11Z</dcterms:created>
  <dcterms:modified xsi:type="dcterms:W3CDTF">2025-01-28T12:22:32Z</dcterms:modified>
</cp:coreProperties>
</file>