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martinkask/Downloads/Rapla Raskejõustiku Spordiklubi MTÜ/Dokumendid/Võistlused/2025/Rapla maakonna MV Tõstmises 2025/"/>
    </mc:Choice>
  </mc:AlternateContent>
  <xr:revisionPtr revIDLastSave="0" documentId="8_{1E0D2AF5-8D6E-2C4F-A39B-96F149E4DBBB}" xr6:coauthVersionLast="47" xr6:coauthVersionMax="47" xr10:uidLastSave="{00000000-0000-0000-0000-000000000000}"/>
  <bookViews>
    <workbookView xWindow="0" yWindow="760" windowWidth="30940" windowHeight="16780" tabRatio="500" xr2:uid="{00000000-000D-0000-FFFF-FFFF00000000}"/>
  </bookViews>
  <sheets>
    <sheet name="ETL_võistluse_blankett" sheetId="1" r:id="rId1"/>
  </sheets>
  <definedNames>
    <definedName name="_xlnm._FilterDatabase" localSheetId="0" hidden="1">ETL_võistluse_blankett!$X$44:$X$64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4" i="1" l="1"/>
  <c r="Z53" i="1"/>
  <c r="Z52" i="1"/>
  <c r="Z51" i="1"/>
  <c r="Z47" i="1"/>
  <c r="H79" i="1"/>
  <c r="H78" i="1"/>
  <c r="H77" i="1"/>
  <c r="H76" i="1"/>
  <c r="H75" i="1"/>
  <c r="AA59" i="1"/>
  <c r="AA64" i="1"/>
  <c r="AA46" i="1"/>
  <c r="AA57" i="1"/>
  <c r="H73" i="1"/>
  <c r="H72" i="1"/>
  <c r="H71" i="1"/>
  <c r="H70" i="1"/>
  <c r="H67" i="1"/>
  <c r="AB61" i="1" s="1"/>
  <c r="H68" i="1"/>
  <c r="T44" i="1"/>
  <c r="T21" i="1"/>
  <c r="T22" i="1"/>
  <c r="S21" i="1"/>
  <c r="S22" i="1"/>
  <c r="T18" i="1"/>
  <c r="S18" i="1"/>
  <c r="S19" i="1"/>
  <c r="T16" i="1"/>
  <c r="T15" i="1"/>
  <c r="S16" i="1"/>
  <c r="S15" i="1"/>
  <c r="S13" i="1"/>
  <c r="S54" i="1"/>
  <c r="T63" i="1"/>
  <c r="T64" i="1"/>
  <c r="T61" i="1"/>
  <c r="T62" i="1"/>
  <c r="S63" i="1"/>
  <c r="S64" i="1"/>
  <c r="S61" i="1"/>
  <c r="S62" i="1"/>
  <c r="T57" i="1"/>
  <c r="T56" i="1"/>
  <c r="T59" i="1"/>
  <c r="S57" i="1"/>
  <c r="S56" i="1"/>
  <c r="S59" i="1"/>
  <c r="S58" i="1"/>
  <c r="T58" i="1"/>
  <c r="T49" i="1"/>
  <c r="T50" i="1"/>
  <c r="T54" i="1"/>
  <c r="T51" i="1"/>
  <c r="T52" i="1"/>
  <c r="T53" i="1"/>
  <c r="S52" i="1"/>
  <c r="S49" i="1"/>
  <c r="S50" i="1"/>
  <c r="S51" i="1"/>
  <c r="S53" i="1"/>
  <c r="S46" i="1"/>
  <c r="S47" i="1"/>
  <c r="T46" i="1"/>
  <c r="T47" i="1"/>
  <c r="S44" i="1"/>
  <c r="T13" i="1"/>
  <c r="AB44" i="1" l="1"/>
  <c r="U56" i="1"/>
  <c r="F56" i="1"/>
  <c r="U49" i="1"/>
  <c r="F49" i="1"/>
  <c r="U50" i="1"/>
  <c r="F50" i="1"/>
  <c r="U54" i="1"/>
  <c r="F54" i="1"/>
  <c r="U46" i="1"/>
  <c r="F46" i="1"/>
  <c r="U47" i="1"/>
  <c r="F47" i="1"/>
  <c r="W46" i="1" l="1"/>
  <c r="W56" i="1"/>
  <c r="W49" i="1"/>
  <c r="W50" i="1"/>
  <c r="W54" i="1"/>
  <c r="W47" i="1"/>
  <c r="X54" i="1" l="1"/>
  <c r="X47" i="1"/>
  <c r="X46" i="1"/>
  <c r="F21" i="1"/>
  <c r="F18" i="1"/>
  <c r="F16" i="1"/>
  <c r="F15" i="1"/>
  <c r="F19" i="1"/>
  <c r="F13" i="1"/>
  <c r="F63" i="1"/>
  <c r="F64" i="1"/>
  <c r="F61" i="1"/>
  <c r="F62" i="1"/>
  <c r="F57" i="1"/>
  <c r="F59" i="1"/>
  <c r="F58" i="1"/>
  <c r="F51" i="1"/>
  <c r="F52" i="1"/>
  <c r="F53" i="1"/>
  <c r="F44" i="1"/>
  <c r="F22" i="1"/>
  <c r="U21" i="1" l="1"/>
  <c r="W21" i="1" s="1"/>
  <c r="U18" i="1"/>
  <c r="W18" i="1" s="1"/>
  <c r="H31" i="1" s="1"/>
  <c r="U15" i="1"/>
  <c r="W15" i="1" s="1"/>
  <c r="H30" i="1" s="1"/>
  <c r="U16" i="1"/>
  <c r="W16" i="1" s="1"/>
  <c r="H32" i="1" s="1"/>
  <c r="U57" i="1"/>
  <c r="U63" i="1"/>
  <c r="W63" i="1" s="1"/>
  <c r="U64" i="1"/>
  <c r="U61" i="1"/>
  <c r="W61" i="1" s="1"/>
  <c r="X61" i="1" s="1"/>
  <c r="U59" i="1"/>
  <c r="W59" i="1" s="1"/>
  <c r="X15" i="1" l="1"/>
  <c r="X18" i="1"/>
  <c r="X16" i="1"/>
  <c r="X59" i="1"/>
  <c r="W57" i="1"/>
  <c r="W64" i="1"/>
  <c r="V46" i="1"/>
  <c r="V47" i="1"/>
  <c r="V15" i="1"/>
  <c r="V16" i="1"/>
  <c r="X57" i="1" l="1"/>
  <c r="X64" i="1"/>
  <c r="T19" i="1"/>
  <c r="U19" i="1" l="1"/>
  <c r="U51" i="1"/>
  <c r="U53" i="1"/>
  <c r="U13" i="1"/>
  <c r="U62" i="1"/>
  <c r="U52" i="1"/>
  <c r="W52" i="1" s="1"/>
  <c r="U58" i="1"/>
  <c r="U22" i="1"/>
  <c r="X52" i="1" l="1"/>
  <c r="V64" i="1"/>
  <c r="V56" i="1"/>
  <c r="V57" i="1"/>
  <c r="W53" i="1"/>
  <c r="W51" i="1"/>
  <c r="V50" i="1"/>
  <c r="V49" i="1"/>
  <c r="V54" i="1"/>
  <c r="V21" i="1"/>
  <c r="V22" i="1"/>
  <c r="V18" i="1"/>
  <c r="V19" i="1"/>
  <c r="V13" i="1"/>
  <c r="W19" i="1"/>
  <c r="H33" i="1" s="1"/>
  <c r="W13" i="1"/>
  <c r="V63" i="1"/>
  <c r="V61" i="1"/>
  <c r="W58" i="1"/>
  <c r="V59" i="1"/>
  <c r="V62" i="1"/>
  <c r="W62" i="1"/>
  <c r="V52" i="1"/>
  <c r="V53" i="1"/>
  <c r="W22" i="1"/>
  <c r="V51" i="1"/>
  <c r="V58" i="1"/>
  <c r="X19" i="1" l="1"/>
  <c r="Z15" i="1" s="1"/>
  <c r="X51" i="1"/>
  <c r="X53" i="1"/>
  <c r="Y15" i="1"/>
  <c r="Y22" i="1"/>
  <c r="Y19" i="1"/>
  <c r="Y16" i="1"/>
  <c r="Y18" i="1"/>
  <c r="Y21" i="1"/>
  <c r="Y13" i="1"/>
  <c r="Z19" i="1" l="1"/>
  <c r="Z18" i="1"/>
  <c r="Z16" i="1"/>
  <c r="U44" i="1"/>
  <c r="V44" i="1" l="1"/>
  <c r="W44" i="1"/>
  <c r="X44" i="1" l="1"/>
  <c r="Y54" i="1"/>
  <c r="Y63" i="1"/>
  <c r="Y52" i="1"/>
  <c r="Y59" i="1"/>
  <c r="Y49" i="1"/>
  <c r="Y62" i="1"/>
  <c r="Y57" i="1"/>
  <c r="Y51" i="1"/>
  <c r="Y47" i="1"/>
  <c r="Y64" i="1"/>
  <c r="Y53" i="1"/>
  <c r="Y46" i="1"/>
  <c r="Y50" i="1"/>
  <c r="Y61" i="1"/>
  <c r="Y58" i="1"/>
  <c r="Y44" i="1"/>
  <c r="Y5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6B0FDB7-9464-41CD-A472-D21F8099BBEB}" keepAlive="1" name="Päring - Tabel1" description="Ühendus päringusse Tabel1 töövihikus." type="5" refreshedVersion="0" background="1" saveData="1">
    <dbPr connection="Provider=Microsoft.Mashup.OleDb.1;Data Source=$Workbook$;Location=Tabel1;Extended Properties=&quot;&quot;" command="SELECT * FROM [Tabel1]"/>
  </connection>
</connections>
</file>

<file path=xl/sharedStrings.xml><?xml version="1.0" encoding="utf-8"?>
<sst xmlns="http://schemas.openxmlformats.org/spreadsheetml/2006/main" count="329" uniqueCount="85">
  <si>
    <t>KOHT</t>
  </si>
  <si>
    <t>Võistleja</t>
  </si>
  <si>
    <t>Võistluse käik</t>
  </si>
  <si>
    <t>Saavutatud tulemused</t>
  </si>
  <si>
    <t>Lot</t>
  </si>
  <si>
    <t>Nimi</t>
  </si>
  <si>
    <t>Sünniaeg</t>
  </si>
  <si>
    <t>Klubi</t>
  </si>
  <si>
    <t>Kehakaal</t>
  </si>
  <si>
    <t>Koef.</t>
  </si>
  <si>
    <t xml:space="preserve">         Rebimine</t>
  </si>
  <si>
    <t xml:space="preserve">      Tõukamine</t>
  </si>
  <si>
    <t>Rebimine</t>
  </si>
  <si>
    <t>Tõukamine</t>
  </si>
  <si>
    <t>Summa</t>
  </si>
  <si>
    <t>Koht</t>
  </si>
  <si>
    <t>Punktid</t>
  </si>
  <si>
    <t>Žürii:</t>
  </si>
  <si>
    <t>Kohtunikud:</t>
  </si>
  <si>
    <t>Sekretär:</t>
  </si>
  <si>
    <t>Aeg:</t>
  </si>
  <si>
    <t>N -59</t>
  </si>
  <si>
    <t>M -61</t>
  </si>
  <si>
    <t>M -89</t>
  </si>
  <si>
    <t>M -102</t>
  </si>
  <si>
    <t>M +102</t>
  </si>
  <si>
    <t>Kaalumine: 8:00-9:00</t>
  </si>
  <si>
    <t>Võistluse algus: 10:00</t>
  </si>
  <si>
    <t>ABS</t>
  </si>
  <si>
    <t>Kalev Kotto</t>
  </si>
  <si>
    <t>Kristjan Kotto</t>
  </si>
  <si>
    <t>Noored</t>
  </si>
  <si>
    <t>Rapla RJ SK</t>
  </si>
  <si>
    <t>Gerda Sõõrumaa</t>
  </si>
  <si>
    <t>Martin Kask</t>
  </si>
  <si>
    <t>Märten Osijärv</t>
  </si>
  <si>
    <t>Armin Liivat</t>
  </si>
  <si>
    <t>Karl Aleksander Aedla</t>
  </si>
  <si>
    <t>Andre-Andy Bernhardt</t>
  </si>
  <si>
    <t>Ketter Linna</t>
  </si>
  <si>
    <t>Märjamaa Power</t>
  </si>
  <si>
    <t>Oliver Sale</t>
  </si>
  <si>
    <t xml:space="preserve">                    Assistendid:</t>
  </si>
  <si>
    <t>Tanel Volmer</t>
  </si>
  <si>
    <t>Raido Laes</t>
  </si>
  <si>
    <t xml:space="preserve"> </t>
  </si>
  <si>
    <t>o</t>
  </si>
  <si>
    <t>Rapla Sadolin Spordihoone</t>
  </si>
  <si>
    <t>N -71</t>
  </si>
  <si>
    <t>Kendra Loose</t>
  </si>
  <si>
    <t>Ivo Kiisk</t>
  </si>
  <si>
    <t>Rain Saar</t>
  </si>
  <si>
    <t>M -73</t>
  </si>
  <si>
    <t>Aron Kaidla</t>
  </si>
  <si>
    <t>Anthony Smirnov</t>
  </si>
  <si>
    <t>Parimad noored, neiud Sinclair’i punktide järgi</t>
  </si>
  <si>
    <t>RAPLA MAAKONNA MEISTRIVÕISTLUSED TÕSTMISES 2025.a.</t>
  </si>
  <si>
    <t xml:space="preserve"> 29 märts 2025.a.</t>
  </si>
  <si>
    <t>N -64</t>
  </si>
  <si>
    <t>N +71</t>
  </si>
  <si>
    <t xml:space="preserve">U20 - sünniaastaga 2005 ja hiljem sündinud: </t>
  </si>
  <si>
    <t xml:space="preserve">Parimad noored noormehed Sinclair’i punktide järgi; </t>
  </si>
  <si>
    <t>U17 - sünniaastaga 2008 ja hiljem sündinud:</t>
  </si>
  <si>
    <t>U15 - sünniaastaga 2010 ja hiljem sündinud:</t>
  </si>
  <si>
    <t>Lisanna Pajo</t>
  </si>
  <si>
    <t>Lisandra Leht</t>
  </si>
  <si>
    <t>Markus Leo</t>
  </si>
  <si>
    <t>Henry Põhjakas</t>
  </si>
  <si>
    <t>Aron Prey</t>
  </si>
  <si>
    <t>Gregory Rõbtšenkov</t>
  </si>
  <si>
    <t>Taavi Mikkolt</t>
  </si>
  <si>
    <t>Karel Laane</t>
  </si>
  <si>
    <t>Karel Valter</t>
  </si>
  <si>
    <t>Marten Oberg</t>
  </si>
  <si>
    <t>Agnes Rannaste</t>
  </si>
  <si>
    <t>Spordiklubi 35+</t>
  </si>
  <si>
    <t>Betti Linna</t>
  </si>
  <si>
    <t>Kert Õiglas</t>
  </si>
  <si>
    <t>U15</t>
  </si>
  <si>
    <t>U17</t>
  </si>
  <si>
    <t>U20</t>
  </si>
  <si>
    <t>Sinclair’i punkti</t>
  </si>
  <si>
    <t>Mihkel Laurits</t>
  </si>
  <si>
    <t>Artur Rosenthal 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</si>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</sst>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"/>
    <numFmt numFmtId="166" formatCode="0.00;[Red]0.00"/>
  </numFmts>
  <fonts count="23" x14ac:knownFonts="1">
    <font>
      <sz val="10"/>
      <name val="Arial"/>
    </font>
    <font>
      <sz val="10"/>
      <name val="Arial"/>
      <family val="2"/>
    </font>
    <font>
      <b/>
      <sz val="10"/>
      <color indexed="62"/>
      <name val="Arial"/>
      <family val="2"/>
      <charset val="186"/>
    </font>
    <font>
      <b/>
      <sz val="10"/>
      <color indexed="58"/>
      <name val="Arial"/>
      <family val="2"/>
      <charset val="186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color indexed="8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  <charset val="186"/>
    </font>
    <font>
      <sz val="10"/>
      <color rgb="FF00B050"/>
      <name val="Arial"/>
      <family val="2"/>
      <charset val="186"/>
    </font>
    <font>
      <sz val="10"/>
      <color rgb="FF00B050"/>
      <name val="Arial"/>
      <family val="2"/>
    </font>
    <font>
      <sz val="10"/>
      <color rgb="FF0070C0"/>
      <name val="Arial"/>
      <family val="2"/>
    </font>
    <font>
      <b/>
      <sz val="12"/>
      <color rgb="FF002060"/>
      <name val="Arial"/>
      <family val="2"/>
    </font>
    <font>
      <b/>
      <sz val="14"/>
      <color rgb="FF002060"/>
      <name val="Arial"/>
      <family val="2"/>
    </font>
    <font>
      <sz val="10"/>
      <color indexed="8"/>
      <name val="Arial"/>
      <family val="2"/>
      <charset val="186"/>
    </font>
    <font>
      <sz val="10"/>
      <color rgb="FF0070C0"/>
      <name val="Arial"/>
      <family val="2"/>
      <charset val="186"/>
    </font>
    <font>
      <sz val="10"/>
      <color theme="7" tint="-0.249977111117893"/>
      <name val="Arial"/>
      <family val="2"/>
      <charset val="186"/>
    </font>
    <font>
      <sz val="10"/>
      <color theme="7" tint="-0.249977111117893"/>
      <name val="Arial"/>
      <family val="2"/>
    </font>
    <font>
      <sz val="10"/>
      <color rgb="FF7030A0"/>
      <name val="Arial"/>
      <family val="2"/>
    </font>
    <font>
      <sz val="10"/>
      <color rgb="FFD600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34"/>
        <bgColor indexed="13"/>
      </patternFill>
    </fill>
    <fill>
      <patternFill patternType="solid">
        <fgColor indexed="13"/>
        <bgColor indexed="34"/>
      </patternFill>
    </fill>
    <fill>
      <patternFill patternType="solid">
        <fgColor indexed="44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5">
    <xf numFmtId="0" fontId="0" fillId="0" borderId="1">
      <alignment horizontal="center"/>
    </xf>
    <xf numFmtId="0" fontId="9" fillId="0" borderId="0"/>
    <xf numFmtId="0" fontId="1" fillId="0" borderId="0"/>
    <xf numFmtId="0" fontId="2" fillId="2" borderId="1" applyNumberFormat="0" applyProtection="0">
      <alignment horizontal="center"/>
    </xf>
    <xf numFmtId="0" fontId="3" fillId="3" borderId="1" applyNumberFormat="0" applyProtection="0">
      <alignment horizontal="center"/>
    </xf>
  </cellStyleXfs>
  <cellXfs count="114">
    <xf numFmtId="0" fontId="0" fillId="0" borderId="1" xfId="0">
      <alignment horizontal="center"/>
    </xf>
    <xf numFmtId="0" fontId="0" fillId="0" borderId="0" xfId="0" applyBorder="1">
      <alignment horizontal="center"/>
    </xf>
    <xf numFmtId="2" fontId="0" fillId="0" borderId="0" xfId="0" applyNumberFormat="1" applyBorder="1">
      <alignment horizontal="center"/>
    </xf>
    <xf numFmtId="0" fontId="4" fillId="0" borderId="0" xfId="0" applyFont="1" applyBorder="1">
      <alignment horizontal="center"/>
    </xf>
    <xf numFmtId="0" fontId="1" fillId="0" borderId="0" xfId="0" applyFont="1" applyBorder="1">
      <alignment horizontal="center"/>
    </xf>
    <xf numFmtId="0" fontId="1" fillId="0" borderId="0" xfId="0" applyFont="1" applyBorder="1" applyProtection="1">
      <alignment horizontal="center"/>
      <protection locked="0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" xfId="0" applyFont="1" applyBorder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>
      <alignment horizontal="center"/>
    </xf>
    <xf numFmtId="0" fontId="0" fillId="4" borderId="2" xfId="0" applyFill="1" applyBorder="1">
      <alignment horizontal="center"/>
    </xf>
    <xf numFmtId="14" fontId="0" fillId="0" borderId="2" xfId="0" applyNumberFormat="1" applyBorder="1">
      <alignment horizontal="center"/>
    </xf>
    <xf numFmtId="2" fontId="1" fillId="0" borderId="2" xfId="0" applyNumberFormat="1" applyFont="1" applyBorder="1" applyProtection="1">
      <alignment horizontal="center"/>
      <protection locked="0"/>
    </xf>
    <xf numFmtId="165" fontId="1" fillId="0" borderId="2" xfId="0" applyNumberFormat="1" applyFont="1" applyBorder="1">
      <alignment horizontal="center"/>
    </xf>
    <xf numFmtId="0" fontId="1" fillId="0" borderId="2" xfId="0" applyFont="1" applyBorder="1">
      <alignment horizontal="center"/>
    </xf>
    <xf numFmtId="0" fontId="1" fillId="4" borderId="2" xfId="0" applyFont="1" applyFill="1" applyBorder="1">
      <alignment horizontal="center"/>
    </xf>
    <xf numFmtId="2" fontId="1" fillId="0" borderId="2" xfId="0" applyNumberFormat="1" applyFont="1" applyBorder="1">
      <alignment horizontal="center"/>
    </xf>
    <xf numFmtId="2" fontId="1" fillId="0" borderId="0" xfId="0" applyNumberFormat="1" applyFont="1" applyBorder="1" applyProtection="1">
      <alignment horizontal="center"/>
      <protection locked="0"/>
    </xf>
    <xf numFmtId="165" fontId="1" fillId="0" borderId="0" xfId="0" applyNumberFormat="1" applyFont="1" applyBorder="1">
      <alignment horizontal="center"/>
    </xf>
    <xf numFmtId="2" fontId="1" fillId="0" borderId="0" xfId="0" applyNumberFormat="1" applyFont="1" applyBorder="1">
      <alignment horizontal="center"/>
    </xf>
    <xf numFmtId="0" fontId="0" fillId="0" borderId="0" xfId="0" applyBorder="1" applyAlignment="1">
      <alignment horizontal="right"/>
    </xf>
    <xf numFmtId="0" fontId="1" fillId="0" borderId="0" xfId="0" applyFont="1" applyBorder="1" applyAlignment="1"/>
    <xf numFmtId="0" fontId="0" fillId="0" borderId="0" xfId="0" applyBorder="1" applyAlignment="1"/>
    <xf numFmtId="0" fontId="1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2" fontId="1" fillId="0" borderId="0" xfId="0" applyNumberFormat="1" applyFont="1" applyBorder="1" applyAlignment="1">
      <alignment horizontal="left"/>
    </xf>
    <xf numFmtId="0" fontId="10" fillId="0" borderId="0" xfId="0" applyFont="1" applyBorder="1">
      <alignment horizontal="center"/>
    </xf>
    <xf numFmtId="0" fontId="8" fillId="0" borderId="2" xfId="0" applyFont="1" applyBorder="1">
      <alignment horizontal="center"/>
    </xf>
    <xf numFmtId="0" fontId="8" fillId="4" borderId="2" xfId="0" applyFont="1" applyFill="1" applyBorder="1">
      <alignment horizontal="center"/>
    </xf>
    <xf numFmtId="0" fontId="0" fillId="0" borderId="3" xfId="0" applyBorder="1" applyAlignment="1" applyProtection="1">
      <protection locked="0"/>
    </xf>
    <xf numFmtId="0" fontId="11" fillId="0" borderId="0" xfId="0" applyFont="1" applyBorder="1" applyAlignment="1">
      <alignment horizontal="left"/>
    </xf>
    <xf numFmtId="166" fontId="0" fillId="0" borderId="0" xfId="0" applyNumberFormat="1" applyBorder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>
      <alignment horizontal="center"/>
    </xf>
    <xf numFmtId="2" fontId="12" fillId="0" borderId="2" xfId="0" applyNumberFormat="1" applyFont="1" applyBorder="1">
      <alignment horizontal="center"/>
    </xf>
    <xf numFmtId="0" fontId="12" fillId="0" borderId="3" xfId="0" applyFont="1" applyBorder="1" applyAlignment="1" applyProtection="1">
      <protection locked="0"/>
    </xf>
    <xf numFmtId="2" fontId="13" fillId="0" borderId="2" xfId="0" applyNumberFormat="1" applyFont="1" applyBorder="1">
      <alignment horizontal="center"/>
    </xf>
    <xf numFmtId="0" fontId="14" fillId="0" borderId="2" xfId="0" applyFont="1" applyBorder="1">
      <alignment horizontal="center"/>
    </xf>
    <xf numFmtId="14" fontId="8" fillId="0" borderId="2" xfId="0" applyNumberFormat="1" applyFont="1" applyBorder="1">
      <alignment horizontal="center"/>
    </xf>
    <xf numFmtId="14" fontId="12" fillId="0" borderId="2" xfId="0" applyNumberFormat="1" applyFont="1" applyBorder="1">
      <alignment horizont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0" fillId="0" borderId="0" xfId="0" applyBorder="1" applyAlignment="1" applyProtection="1">
      <protection locked="0"/>
    </xf>
    <xf numFmtId="0" fontId="12" fillId="0" borderId="0" xfId="0" applyFont="1" applyBorder="1" applyAlignment="1" applyProtection="1">
      <protection locked="0"/>
    </xf>
    <xf numFmtId="0" fontId="7" fillId="4" borderId="2" xfId="0" applyFont="1" applyFill="1" applyBorder="1">
      <alignment horizontal="center"/>
    </xf>
    <xf numFmtId="0" fontId="7" fillId="0" borderId="0" xfId="0" applyFont="1" applyBorder="1">
      <alignment horizontal="center"/>
    </xf>
    <xf numFmtId="0" fontId="17" fillId="0" borderId="0" xfId="1" applyFont="1"/>
    <xf numFmtId="0" fontId="17" fillId="0" borderId="0" xfId="1" applyFont="1" applyAlignment="1">
      <alignment horizontal="left"/>
    </xf>
    <xf numFmtId="2" fontId="13" fillId="0" borderId="0" xfId="0" applyNumberFormat="1" applyFont="1" applyBorder="1">
      <alignment horizontal="center"/>
    </xf>
    <xf numFmtId="14" fontId="18" fillId="0" borderId="2" xfId="0" applyNumberFormat="1" applyFont="1" applyBorder="1">
      <alignment horizontal="center"/>
    </xf>
    <xf numFmtId="0" fontId="18" fillId="0" borderId="0" xfId="0" applyFont="1" applyBorder="1">
      <alignment horizontal="center"/>
    </xf>
    <xf numFmtId="0" fontId="19" fillId="0" borderId="0" xfId="0" applyFont="1" applyBorder="1">
      <alignment horizontal="center"/>
    </xf>
    <xf numFmtId="0" fontId="14" fillId="0" borderId="6" xfId="0" applyFont="1" applyBorder="1">
      <alignment horizontal="center"/>
    </xf>
    <xf numFmtId="14" fontId="19" fillId="0" borderId="2" xfId="0" applyNumberFormat="1" applyFont="1" applyBorder="1">
      <alignment horizontal="center"/>
    </xf>
    <xf numFmtId="0" fontId="7" fillId="4" borderId="4" xfId="0" applyFont="1" applyFill="1" applyBorder="1">
      <alignment horizontal="center"/>
    </xf>
    <xf numFmtId="2" fontId="19" fillId="0" borderId="2" xfId="0" applyNumberFormat="1" applyFont="1" applyBorder="1">
      <alignment horizontal="center"/>
    </xf>
    <xf numFmtId="2" fontId="18" fillId="0" borderId="2" xfId="0" applyNumberFormat="1" applyFont="1" applyBorder="1">
      <alignment horizontal="center"/>
    </xf>
    <xf numFmtId="2" fontId="14" fillId="0" borderId="2" xfId="0" applyNumberFormat="1" applyFont="1" applyBorder="1">
      <alignment horizontal="center"/>
    </xf>
    <xf numFmtId="2" fontId="20" fillId="0" borderId="2" xfId="0" applyNumberFormat="1" applyFont="1" applyBorder="1">
      <alignment horizontal="center"/>
    </xf>
    <xf numFmtId="0" fontId="19" fillId="0" borderId="3" xfId="0" applyFont="1" applyBorder="1" applyAlignment="1" applyProtection="1">
      <protection locked="0"/>
    </xf>
    <xf numFmtId="0" fontId="18" fillId="0" borderId="3" xfId="0" applyFont="1" applyBorder="1" applyAlignment="1" applyProtection="1">
      <protection locked="0"/>
    </xf>
    <xf numFmtId="0" fontId="19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2" fontId="12" fillId="0" borderId="0" xfId="0" applyNumberFormat="1" applyFont="1" applyBorder="1">
      <alignment horizontal="center"/>
    </xf>
    <xf numFmtId="0" fontId="18" fillId="0" borderId="0" xfId="0" applyFont="1" applyBorder="1" applyAlignment="1">
      <alignment horizontal="right"/>
    </xf>
    <xf numFmtId="2" fontId="18" fillId="0" borderId="0" xfId="0" applyNumberFormat="1" applyFont="1" applyBorder="1">
      <alignment horizontal="center"/>
    </xf>
    <xf numFmtId="2" fontId="19" fillId="0" borderId="0" xfId="0" applyNumberFormat="1" applyFont="1" applyBorder="1">
      <alignment horizontal="center"/>
    </xf>
    <xf numFmtId="2" fontId="19" fillId="0" borderId="0" xfId="0" applyNumberFormat="1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2" fontId="12" fillId="0" borderId="0" xfId="0" applyNumberFormat="1" applyFont="1" applyBorder="1" applyAlignment="1">
      <alignment horizontal="left"/>
    </xf>
    <xf numFmtId="2" fontId="18" fillId="0" borderId="0" xfId="0" applyNumberFormat="1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2" fontId="20" fillId="0" borderId="0" xfId="0" applyNumberFormat="1" applyFont="1" applyBorder="1">
      <alignment horizontal="center"/>
    </xf>
    <xf numFmtId="0" fontId="21" fillId="0" borderId="2" xfId="0" applyFont="1" applyBorder="1">
      <alignment horizontal="center"/>
    </xf>
    <xf numFmtId="0" fontId="22" fillId="0" borderId="2" xfId="0" applyFont="1" applyBorder="1">
      <alignment horizontal="center"/>
    </xf>
    <xf numFmtId="2" fontId="13" fillId="7" borderId="2" xfId="0" applyNumberFormat="1" applyFont="1" applyFill="1" applyBorder="1">
      <alignment horizontal="center"/>
    </xf>
    <xf numFmtId="14" fontId="18" fillId="0" borderId="10" xfId="0" applyNumberFormat="1" applyFont="1" applyBorder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4" fillId="6" borderId="7" xfId="0" applyNumberFormat="1" applyFont="1" applyFill="1" applyBorder="1">
      <alignment horizontal="center"/>
    </xf>
    <xf numFmtId="49" fontId="4" fillId="6" borderId="0" xfId="0" applyNumberFormat="1" applyFont="1" applyFill="1" applyBorder="1">
      <alignment horizontal="center"/>
    </xf>
    <xf numFmtId="49" fontId="4" fillId="6" borderId="8" xfId="0" applyNumberFormat="1" applyFont="1" applyFill="1" applyBorder="1">
      <alignment horizontal="center"/>
    </xf>
    <xf numFmtId="49" fontId="4" fillId="5" borderId="4" xfId="0" applyNumberFormat="1" applyFont="1" applyFill="1" applyBorder="1">
      <alignment horizontal="center"/>
    </xf>
    <xf numFmtId="49" fontId="4" fillId="5" borderId="5" xfId="0" applyNumberFormat="1" applyFont="1" applyFill="1" applyBorder="1">
      <alignment horizontal="center"/>
    </xf>
    <xf numFmtId="49" fontId="4" fillId="5" borderId="6" xfId="0" applyNumberFormat="1" applyFont="1" applyFill="1" applyBorder="1">
      <alignment horizont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0" fontId="10" fillId="0" borderId="0" xfId="0" applyFont="1" applyBorder="1">
      <alignment horizontal="center"/>
    </xf>
    <xf numFmtId="0" fontId="10" fillId="0" borderId="4" xfId="0" applyFont="1" applyBorder="1">
      <alignment horizontal="center"/>
    </xf>
    <xf numFmtId="0" fontId="10" fillId="0" borderId="5" xfId="0" applyFont="1" applyBorder="1">
      <alignment horizontal="center"/>
    </xf>
    <xf numFmtId="0" fontId="10" fillId="0" borderId="6" xfId="0" applyFont="1" applyBorder="1">
      <alignment horizontal="center"/>
    </xf>
    <xf numFmtId="2" fontId="5" fillId="0" borderId="9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0" fontId="16" fillId="0" borderId="0" xfId="0" applyFont="1" applyBorder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4" fontId="15" fillId="0" borderId="0" xfId="0" applyNumberFormat="1" applyFont="1" applyBorder="1">
      <alignment horizontal="center"/>
    </xf>
    <xf numFmtId="0" fontId="5" fillId="0" borderId="2" xfId="0" applyFont="1" applyBorder="1" applyAlignment="1">
      <alignment horizontal="center" vertical="center" wrapText="1"/>
    </xf>
    <xf numFmtId="2" fontId="19" fillId="0" borderId="0" xfId="0" applyNumberFormat="1" applyFont="1" applyBorder="1">
      <alignment horizontal="center"/>
    </xf>
    <xf numFmtId="49" fontId="4" fillId="5" borderId="4" xfId="0" applyNumberFormat="1" applyFont="1" applyFill="1" applyBorder="1" applyAlignment="1">
      <alignment horizontal="center" vertical="center"/>
    </xf>
    <xf numFmtId="49" fontId="4" fillId="5" borderId="5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2" fontId="12" fillId="0" borderId="0" xfId="0" applyNumberFormat="1" applyFont="1" applyBorder="1">
      <alignment horizontal="center"/>
    </xf>
    <xf numFmtId="2" fontId="18" fillId="0" borderId="0" xfId="0" applyNumberFormat="1" applyFont="1" applyBorder="1">
      <alignment horizontal="center"/>
    </xf>
  </cellXfs>
  <cellStyles count="5">
    <cellStyle name="Excel Built-in Normal" xfId="1" xr:uid="{00000000-0005-0000-0000-000000000000}"/>
    <cellStyle name="Normal" xfId="0" builtinId="0"/>
    <cellStyle name="Normal 2" xfId="2" xr:uid="{00000000-0005-0000-0000-000002000000}"/>
    <cellStyle name="Record" xfId="3" xr:uid="{00000000-0005-0000-0000-000003000000}"/>
    <cellStyle name="Success" xfId="4" xr:uid="{00000000-0005-0000-0000-000004000000}"/>
  </cellStyles>
  <dxfs count="3"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CE4E5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81F"/>
      <rgbColor rgb="00333300"/>
      <rgbColor rgb="00993300"/>
      <rgbColor rgb="00993366"/>
      <rgbColor rgb="0021409A"/>
      <rgbColor rgb="00303030"/>
    </indexedColors>
    <mruColors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423203</xdr:colOff>
      <xdr:row>32</xdr:row>
      <xdr:rowOff>21102</xdr:rowOff>
    </xdr:from>
    <xdr:to>
      <xdr:col>22</xdr:col>
      <xdr:colOff>491783</xdr:colOff>
      <xdr:row>38</xdr:row>
      <xdr:rowOff>82062</xdr:rowOff>
    </xdr:to>
    <xdr:pic>
      <xdr:nvPicPr>
        <xdr:cNvPr id="1452" name="Pilt 8">
          <a:extLst>
            <a:ext uri="{FF2B5EF4-FFF2-40B4-BE49-F238E27FC236}">
              <a16:creationId xmlns:a16="http://schemas.microsoft.com/office/drawing/2014/main" id="{290A7DF8-A4D7-7801-5817-6F3123EBD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9080" y="6632917"/>
          <a:ext cx="2084949" cy="1162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507533</xdr:colOff>
      <xdr:row>80</xdr:row>
      <xdr:rowOff>66261</xdr:rowOff>
    </xdr:from>
    <xdr:to>
      <xdr:col>26</xdr:col>
      <xdr:colOff>175490</xdr:colOff>
      <xdr:row>86</xdr:row>
      <xdr:rowOff>144754</xdr:rowOff>
    </xdr:to>
    <xdr:pic>
      <xdr:nvPicPr>
        <xdr:cNvPr id="1456" name="Pilt 8">
          <a:extLst>
            <a:ext uri="{FF2B5EF4-FFF2-40B4-BE49-F238E27FC236}">
              <a16:creationId xmlns:a16="http://schemas.microsoft.com/office/drawing/2014/main" id="{2865EF00-49D6-8FD1-4CBC-D38783DB5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8976" y="19262035"/>
          <a:ext cx="1987088" cy="107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426720</xdr:colOff>
      <xdr:row>0</xdr:row>
      <xdr:rowOff>160020</xdr:rowOff>
    </xdr:from>
    <xdr:to>
      <xdr:col>22</xdr:col>
      <xdr:colOff>502920</xdr:colOff>
      <xdr:row>7</xdr:row>
      <xdr:rowOff>53340</xdr:rowOff>
    </xdr:to>
    <xdr:pic>
      <xdr:nvPicPr>
        <xdr:cNvPr id="1457" name="Pilt 1">
          <a:extLst>
            <a:ext uri="{FF2B5EF4-FFF2-40B4-BE49-F238E27FC236}">
              <a16:creationId xmlns:a16="http://schemas.microsoft.com/office/drawing/2014/main" id="{AFA49A40-25CE-CF8B-DE2D-9D5D20D55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3840" y="160020"/>
          <a:ext cx="209550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269630</xdr:colOff>
      <xdr:row>1</xdr:row>
      <xdr:rowOff>5863</xdr:rowOff>
    </xdr:from>
    <xdr:to>
      <xdr:col>2</xdr:col>
      <xdr:colOff>369276</xdr:colOff>
      <xdr:row>6</xdr:row>
      <xdr:rowOff>45949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42ABACCC-7CB6-5B52-C493-39E350E40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9630" y="228601"/>
          <a:ext cx="1758461" cy="919317"/>
        </a:xfrm>
        <a:prstGeom prst="rect">
          <a:avLst/>
        </a:prstGeom>
      </xdr:spPr>
    </xdr:pic>
    <xdr:clientData/>
  </xdr:twoCellAnchor>
  <xdr:twoCellAnchor editAs="oneCell">
    <xdr:from>
      <xdr:col>0</xdr:col>
      <xdr:colOff>281353</xdr:colOff>
      <xdr:row>32</xdr:row>
      <xdr:rowOff>58616</xdr:rowOff>
    </xdr:from>
    <xdr:to>
      <xdr:col>2</xdr:col>
      <xdr:colOff>384435</xdr:colOff>
      <xdr:row>37</xdr:row>
      <xdr:rowOff>47209</xdr:rowOff>
    </xdr:to>
    <xdr:pic>
      <xdr:nvPicPr>
        <xdr:cNvPr id="7" name="Pilt 6">
          <a:extLst>
            <a:ext uri="{FF2B5EF4-FFF2-40B4-BE49-F238E27FC236}">
              <a16:creationId xmlns:a16="http://schemas.microsoft.com/office/drawing/2014/main" id="{3C04C623-A82A-C513-3DE9-3C0995408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1353" y="6670431"/>
          <a:ext cx="1761897" cy="920576"/>
        </a:xfrm>
        <a:prstGeom prst="rect">
          <a:avLst/>
        </a:prstGeom>
      </xdr:spPr>
    </xdr:pic>
    <xdr:clientData/>
  </xdr:twoCellAnchor>
  <xdr:twoCellAnchor editAs="oneCell">
    <xdr:from>
      <xdr:col>1</xdr:col>
      <xdr:colOff>99646</xdr:colOff>
      <xdr:row>82</xdr:row>
      <xdr:rowOff>70339</xdr:rowOff>
    </xdr:from>
    <xdr:to>
      <xdr:col>1</xdr:col>
      <xdr:colOff>1318846</xdr:colOff>
      <xdr:row>86</xdr:row>
      <xdr:rowOff>27422</xdr:rowOff>
    </xdr:to>
    <xdr:pic>
      <xdr:nvPicPr>
        <xdr:cNvPr id="8" name="Pilt 7">
          <a:extLst>
            <a:ext uri="{FF2B5EF4-FFF2-40B4-BE49-F238E27FC236}">
              <a16:creationId xmlns:a16="http://schemas.microsoft.com/office/drawing/2014/main" id="{58D456D0-3636-6960-E3B9-62596E819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04446" y="12192001"/>
          <a:ext cx="1219200" cy="637021"/>
        </a:xfrm>
        <a:prstGeom prst="rect">
          <a:avLst/>
        </a:prstGeom>
      </xdr:spPr>
    </xdr:pic>
    <xdr:clientData/>
  </xdr:twoCellAnchor>
  <xdr:twoCellAnchor editAs="oneCell">
    <xdr:from>
      <xdr:col>7</xdr:col>
      <xdr:colOff>128954</xdr:colOff>
      <xdr:row>80</xdr:row>
      <xdr:rowOff>23446</xdr:rowOff>
    </xdr:from>
    <xdr:to>
      <xdr:col>14</xdr:col>
      <xdr:colOff>58615</xdr:colOff>
      <xdr:row>88</xdr:row>
      <xdr:rowOff>6395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5F62057C-F486-C870-7122-8907C8058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88523" y="19718215"/>
          <a:ext cx="1688123" cy="1342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24"/>
  <sheetViews>
    <sheetView tabSelected="1" zoomScale="130" zoomScaleNormal="130" workbookViewId="0">
      <selection activeCell="Z26" sqref="Z26"/>
    </sheetView>
  </sheetViews>
  <sheetFormatPr baseColWidth="10" defaultColWidth="8.83203125" defaultRowHeight="13" x14ac:dyDescent="0.15"/>
  <cols>
    <col min="1" max="1" width="4.5" style="1" customWidth="1"/>
    <col min="2" max="2" width="19.83203125" style="1" customWidth="1"/>
    <col min="3" max="3" width="12" style="1" customWidth="1"/>
    <col min="4" max="4" width="15.83203125" style="1" customWidth="1"/>
    <col min="5" max="5" width="7.6640625" style="2" customWidth="1"/>
    <col min="6" max="6" width="6.5" style="1" customWidth="1"/>
    <col min="7" max="7" width="4.83203125" style="1" customWidth="1"/>
    <col min="8" max="8" width="2.83203125" style="1" customWidth="1"/>
    <col min="9" max="9" width="4.83203125" style="1" customWidth="1"/>
    <col min="10" max="10" width="2.83203125" style="1" customWidth="1"/>
    <col min="11" max="11" width="4.83203125" style="1" customWidth="1"/>
    <col min="12" max="12" width="2.83203125" style="1" customWidth="1"/>
    <col min="13" max="13" width="4.83203125" style="1" customWidth="1"/>
    <col min="14" max="14" width="2.83203125" style="1" customWidth="1"/>
    <col min="15" max="15" width="4.83203125" style="1" customWidth="1"/>
    <col min="16" max="16" width="2.83203125" style="1" customWidth="1"/>
    <col min="17" max="17" width="4.83203125" style="1" customWidth="1"/>
    <col min="18" max="18" width="2.83203125" style="1" customWidth="1"/>
    <col min="19" max="19" width="7.5" style="1" customWidth="1"/>
    <col min="20" max="20" width="7.83203125" style="1" customWidth="1"/>
    <col min="21" max="21" width="7.1640625" style="1" customWidth="1"/>
    <col min="22" max="22" width="7.1640625" style="3" customWidth="1"/>
    <col min="23" max="23" width="7.5" style="1" customWidth="1"/>
    <col min="24" max="16384" width="8.83203125" style="1"/>
  </cols>
  <sheetData>
    <row r="1" spans="1:31" ht="18" x14ac:dyDescent="0.2">
      <c r="A1" s="103" t="s">
        <v>56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</row>
    <row r="2" spans="1:31" ht="16" x14ac:dyDescent="0.2">
      <c r="A2" s="106" t="s">
        <v>57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</row>
    <row r="3" spans="1:31" x14ac:dyDescent="0.15">
      <c r="A3" s="97" t="s">
        <v>47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</row>
    <row r="4" spans="1:31" x14ac:dyDescent="0.1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31" x14ac:dyDescent="0.1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31" x14ac:dyDescent="0.15">
      <c r="A6" s="28"/>
      <c r="B6" s="28"/>
      <c r="C6" s="28"/>
      <c r="D6" s="32" t="s">
        <v>26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31" x14ac:dyDescent="0.15">
      <c r="A7" s="28"/>
      <c r="B7" s="28"/>
      <c r="C7" s="28"/>
      <c r="D7" s="32" t="s">
        <v>27</v>
      </c>
      <c r="E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1:31" x14ac:dyDescent="0.15">
      <c r="B8" s="3"/>
      <c r="D8" s="28"/>
      <c r="M8" s="3"/>
      <c r="N8" s="3"/>
      <c r="O8" s="5"/>
      <c r="P8" s="5"/>
      <c r="Q8" s="5"/>
      <c r="R8" s="5"/>
      <c r="S8" s="4"/>
      <c r="T8" s="6"/>
      <c r="U8" s="6"/>
      <c r="V8" s="7"/>
      <c r="W8" s="6"/>
      <c r="Z8" s="35" t="s">
        <v>31</v>
      </c>
    </row>
    <row r="9" spans="1:31" x14ac:dyDescent="0.15">
      <c r="A9" s="98" t="s">
        <v>1</v>
      </c>
      <c r="B9" s="99"/>
      <c r="C9" s="99"/>
      <c r="D9" s="99"/>
      <c r="E9" s="99"/>
      <c r="F9" s="100"/>
      <c r="G9" s="98" t="s">
        <v>2</v>
      </c>
      <c r="H9" s="99"/>
      <c r="I9" s="99"/>
      <c r="J9" s="99"/>
      <c r="K9" s="99"/>
      <c r="L9" s="99"/>
      <c r="M9" s="99"/>
      <c r="N9" s="99"/>
      <c r="O9" s="99"/>
      <c r="P9" s="99"/>
      <c r="Q9" s="100"/>
      <c r="R9" s="8"/>
      <c r="S9" s="98" t="s">
        <v>3</v>
      </c>
      <c r="T9" s="99"/>
      <c r="U9" s="99"/>
      <c r="V9" s="99"/>
      <c r="W9" s="100"/>
      <c r="X9" s="35" t="s">
        <v>31</v>
      </c>
      <c r="Z9" s="54" t="s">
        <v>80</v>
      </c>
    </row>
    <row r="10" spans="1:31" ht="12.75" customHeight="1" x14ac:dyDescent="0.15">
      <c r="A10" s="107" t="s">
        <v>4</v>
      </c>
      <c r="B10" s="104" t="s">
        <v>5</v>
      </c>
      <c r="C10" s="104" t="s">
        <v>6</v>
      </c>
      <c r="D10" s="104" t="s">
        <v>7</v>
      </c>
      <c r="E10" s="101" t="s">
        <v>8</v>
      </c>
      <c r="F10" s="95" t="s">
        <v>9</v>
      </c>
      <c r="G10" s="82" t="s">
        <v>10</v>
      </c>
      <c r="H10" s="83"/>
      <c r="I10" s="83"/>
      <c r="J10" s="83"/>
      <c r="K10" s="84"/>
      <c r="L10" s="9"/>
      <c r="M10" s="82" t="s">
        <v>11</v>
      </c>
      <c r="N10" s="83"/>
      <c r="O10" s="83"/>
      <c r="P10" s="83"/>
      <c r="Q10" s="84"/>
      <c r="R10" s="9"/>
      <c r="S10" s="85" t="s">
        <v>12</v>
      </c>
      <c r="T10" s="85" t="s">
        <v>13</v>
      </c>
      <c r="U10" s="85" t="s">
        <v>14</v>
      </c>
      <c r="V10" s="80" t="s">
        <v>15</v>
      </c>
      <c r="W10" s="93" t="s">
        <v>16</v>
      </c>
      <c r="Y10" s="1" t="s">
        <v>28</v>
      </c>
      <c r="Z10" s="54" t="s">
        <v>28</v>
      </c>
    </row>
    <row r="11" spans="1:31" x14ac:dyDescent="0.15">
      <c r="A11" s="107"/>
      <c r="B11" s="105"/>
      <c r="C11" s="105"/>
      <c r="D11" s="105"/>
      <c r="E11" s="102"/>
      <c r="F11" s="96"/>
      <c r="G11" s="9">
        <v>1</v>
      </c>
      <c r="H11" s="9"/>
      <c r="I11" s="9">
        <v>2</v>
      </c>
      <c r="J11" s="9"/>
      <c r="K11" s="9">
        <v>3</v>
      </c>
      <c r="L11" s="9"/>
      <c r="M11" s="9">
        <v>1</v>
      </c>
      <c r="N11" s="9"/>
      <c r="O11" s="9">
        <v>2</v>
      </c>
      <c r="P11" s="9"/>
      <c r="Q11" s="9">
        <v>3</v>
      </c>
      <c r="R11" s="9"/>
      <c r="S11" s="86"/>
      <c r="T11" s="86"/>
      <c r="U11" s="86"/>
      <c r="V11" s="81"/>
      <c r="W11" s="94"/>
      <c r="Y11" s="1" t="s">
        <v>0</v>
      </c>
      <c r="Z11" s="54" t="s">
        <v>0</v>
      </c>
    </row>
    <row r="12" spans="1:31" x14ac:dyDescent="0.15">
      <c r="A12" s="87" t="s">
        <v>21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9"/>
      <c r="X12" s="35"/>
      <c r="Z12" s="35"/>
    </row>
    <row r="13" spans="1:31" x14ac:dyDescent="0.15">
      <c r="A13" s="10"/>
      <c r="B13" s="30" t="s">
        <v>33</v>
      </c>
      <c r="C13" s="40">
        <v>36725</v>
      </c>
      <c r="D13" s="39" t="s">
        <v>32</v>
      </c>
      <c r="E13" s="13">
        <v>59</v>
      </c>
      <c r="F13" s="14">
        <f>POWER(10,(0.787004341*(LOG10(E13/153.757)*LOG10(E13/153.757))))</f>
        <v>1.368310365254418</v>
      </c>
      <c r="G13" s="10">
        <v>20</v>
      </c>
      <c r="H13" s="15" t="s">
        <v>46</v>
      </c>
      <c r="I13" s="10">
        <v>23</v>
      </c>
      <c r="J13" s="15" t="s">
        <v>46</v>
      </c>
      <c r="K13" s="10">
        <v>26</v>
      </c>
      <c r="L13" s="15" t="s">
        <v>46</v>
      </c>
      <c r="M13" s="10">
        <v>32</v>
      </c>
      <c r="N13" s="15" t="s">
        <v>46</v>
      </c>
      <c r="O13" s="10">
        <v>36</v>
      </c>
      <c r="P13" s="15" t="s">
        <v>46</v>
      </c>
      <c r="Q13" s="10">
        <v>41</v>
      </c>
      <c r="R13" s="15" t="s">
        <v>46</v>
      </c>
      <c r="S13" s="15">
        <f>MAX(IF(H13="x",0,G13),IF(J13="x",0,I13),IF(L13="x",0,K13))</f>
        <v>26</v>
      </c>
      <c r="T13" s="15">
        <f>MAX(IF(N13="x",0,M13),IF(P13="x",0,O13),IF(R13="x",0,Q13))</f>
        <v>41</v>
      </c>
      <c r="U13" s="16">
        <f>S13+T13</f>
        <v>67</v>
      </c>
      <c r="V13" s="31">
        <f>_xlfn.RANK.EQ(U13,$U$13:$U$13,0)</f>
        <v>1</v>
      </c>
      <c r="W13" s="17">
        <f>U13*F13</f>
        <v>91.676794472045998</v>
      </c>
      <c r="Y13" s="31">
        <f>_xlfn.RANK.EQ(W13,$W$13:$W$22,0)</f>
        <v>3</v>
      </c>
    </row>
    <row r="14" spans="1:31" x14ac:dyDescent="0.15">
      <c r="A14" s="87" t="s">
        <v>58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9"/>
      <c r="AC14" s="48"/>
    </row>
    <row r="15" spans="1:31" x14ac:dyDescent="0.15">
      <c r="A15" s="10"/>
      <c r="B15" s="57" t="s">
        <v>49</v>
      </c>
      <c r="C15" s="56">
        <v>39415</v>
      </c>
      <c r="D15" s="55" t="s">
        <v>32</v>
      </c>
      <c r="E15" s="13">
        <v>64</v>
      </c>
      <c r="F15" s="14">
        <f>POWER(10,(0.787004341*(LOG10(E15/153.757)*LOG10(E15/153.757))))</f>
        <v>1.3002758275272328</v>
      </c>
      <c r="G15" s="10">
        <v>23</v>
      </c>
      <c r="H15" s="15" t="s">
        <v>46</v>
      </c>
      <c r="I15" s="10">
        <v>26</v>
      </c>
      <c r="J15" s="15" t="s">
        <v>84</v>
      </c>
      <c r="K15" s="10">
        <v>26</v>
      </c>
      <c r="L15" s="15" t="s">
        <v>46</v>
      </c>
      <c r="M15" s="10">
        <v>32</v>
      </c>
      <c r="N15" s="15" t="s">
        <v>46</v>
      </c>
      <c r="O15" s="10">
        <v>36</v>
      </c>
      <c r="P15" s="15" t="s">
        <v>46</v>
      </c>
      <c r="Q15" s="10">
        <v>40</v>
      </c>
      <c r="R15" s="15" t="s">
        <v>46</v>
      </c>
      <c r="S15" s="15">
        <f>MAX(IF(H15="x",0,G15),IF(J15="x",0,I15),IF(L15="x",0,K15))</f>
        <v>26</v>
      </c>
      <c r="T15" s="15">
        <f>MAX(IF(N15="x",0,M15),IF(P15="x",0,O15),IF(R15="x",0,Q15))</f>
        <v>40</v>
      </c>
      <c r="U15" s="16">
        <f>S15+T15</f>
        <v>66</v>
      </c>
      <c r="V15" s="31">
        <f>_xlfn.RANK.EQ(U15,$U$15:$U$16,0)</f>
        <v>1</v>
      </c>
      <c r="W15" s="61">
        <f>U15*F15</f>
        <v>85.81820461679736</v>
      </c>
      <c r="X15" s="58">
        <f>W15</f>
        <v>85.81820461679736</v>
      </c>
      <c r="Y15" s="31">
        <f>_xlfn.RANK.EQ(W15,$W$13:$W$22,0)</f>
        <v>4</v>
      </c>
      <c r="Z15" s="62">
        <f>_xlfn.RANK.EQ(X15,$X$13:$X$22,0)</f>
        <v>1</v>
      </c>
      <c r="AD15" s="54"/>
    </row>
    <row r="16" spans="1:31" x14ac:dyDescent="0.15">
      <c r="A16" s="10"/>
      <c r="B16" s="47" t="s">
        <v>64</v>
      </c>
      <c r="C16" s="79">
        <v>40798</v>
      </c>
      <c r="D16" s="39" t="s">
        <v>32</v>
      </c>
      <c r="E16" s="13">
        <v>63</v>
      </c>
      <c r="F16" s="14">
        <f>POWER(10,(0.787004341*(LOG10(E16/153.757)*LOG10(E16/153.757))))</f>
        <v>1.3127141688887818</v>
      </c>
      <c r="G16" s="10">
        <v>20</v>
      </c>
      <c r="H16" s="15" t="s">
        <v>46</v>
      </c>
      <c r="I16" s="10">
        <v>22</v>
      </c>
      <c r="J16" s="15" t="s">
        <v>46</v>
      </c>
      <c r="K16" s="10">
        <v>24</v>
      </c>
      <c r="L16" s="15" t="s">
        <v>46</v>
      </c>
      <c r="M16" s="10">
        <v>25</v>
      </c>
      <c r="N16" s="15" t="s">
        <v>46</v>
      </c>
      <c r="O16" s="10">
        <v>28</v>
      </c>
      <c r="P16" s="15" t="s">
        <v>46</v>
      </c>
      <c r="Q16" s="10">
        <v>31</v>
      </c>
      <c r="R16" s="15" t="s">
        <v>46</v>
      </c>
      <c r="S16" s="15">
        <f>MAX(IF(H16="x",0,G16),IF(J16="x",0,I16),IF(L16="x",0,K16))</f>
        <v>24</v>
      </c>
      <c r="T16" s="15">
        <f>MAX(IF(N16="x",0,M16),IF(P16="x",0,O16),IF(R16="x",0,Q16))</f>
        <v>31</v>
      </c>
      <c r="U16" s="16">
        <f>S16+T16</f>
        <v>55</v>
      </c>
      <c r="V16" s="31">
        <f>_xlfn.RANK.EQ(U16,$U$15:$U$16,0)</f>
        <v>2</v>
      </c>
      <c r="W16" s="60">
        <f>U16*F16</f>
        <v>72.199279288882991</v>
      </c>
      <c r="X16" s="59">
        <f>W16</f>
        <v>72.199279288882991</v>
      </c>
      <c r="Y16" s="31">
        <f>_xlfn.RANK.EQ(W16,$W$13:$W$22,0)</f>
        <v>6</v>
      </c>
      <c r="Z16" s="62">
        <f>_xlfn.RANK.EQ(X16,$X$13:$X$22,0)</f>
        <v>3</v>
      </c>
      <c r="AD16" s="64"/>
      <c r="AE16" s="69"/>
    </row>
    <row r="17" spans="1:31" x14ac:dyDescent="0.15">
      <c r="A17" s="87" t="s">
        <v>48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9"/>
      <c r="Z17" s="46"/>
      <c r="AD17" s="64"/>
      <c r="AE17" s="69"/>
    </row>
    <row r="18" spans="1:31" x14ac:dyDescent="0.15">
      <c r="A18" s="10"/>
      <c r="B18" s="47" t="s">
        <v>76</v>
      </c>
      <c r="C18" s="79">
        <v>40333</v>
      </c>
      <c r="D18" s="76" t="s">
        <v>40</v>
      </c>
      <c r="E18" s="13">
        <v>70.400000000000006</v>
      </c>
      <c r="F18" s="14">
        <f>POWER(10,(0.787004341*(LOG10(E18/153.757)*LOG10(E18/153.757))))</f>
        <v>1.2319222724345784</v>
      </c>
      <c r="G18" s="10">
        <v>20</v>
      </c>
      <c r="H18" s="15" t="s">
        <v>46</v>
      </c>
      <c r="I18" s="10">
        <v>25</v>
      </c>
      <c r="J18" s="15" t="s">
        <v>46</v>
      </c>
      <c r="K18" s="10">
        <v>30</v>
      </c>
      <c r="L18" s="15" t="s">
        <v>84</v>
      </c>
      <c r="M18" s="10">
        <v>30</v>
      </c>
      <c r="N18" s="15" t="s">
        <v>46</v>
      </c>
      <c r="O18" s="10">
        <v>33</v>
      </c>
      <c r="P18" s="15" t="s">
        <v>46</v>
      </c>
      <c r="Q18" s="10">
        <v>37</v>
      </c>
      <c r="R18" s="15" t="s">
        <v>46</v>
      </c>
      <c r="S18" s="15">
        <f>MAX(IF(H18="x",0,G18),IF(J18="x",0,I18),IF(L18="x",0,K18))</f>
        <v>25</v>
      </c>
      <c r="T18" s="15">
        <f>MAX(IF(N18="x",0,M18),IF(P18="x",0,O18),IF(R18="x",0,Q18))</f>
        <v>37</v>
      </c>
      <c r="U18" s="16">
        <f>S18+T18</f>
        <v>62</v>
      </c>
      <c r="V18" s="31">
        <f>_xlfn.RANK.EQ(U18,$U$18:$U$19,0)</f>
        <v>1</v>
      </c>
      <c r="W18" s="60">
        <f>U18*F18</f>
        <v>76.379180890943857</v>
      </c>
      <c r="X18" s="59">
        <f>W18</f>
        <v>76.379180890943857</v>
      </c>
      <c r="Y18" s="31">
        <f>_xlfn.RANK.EQ(W18,$W$13:$W$22,0)</f>
        <v>5</v>
      </c>
      <c r="Z18" s="62">
        <f>_xlfn.RANK.EQ(X18,$X$13:$X$22,0)</f>
        <v>2</v>
      </c>
      <c r="AD18" s="64"/>
      <c r="AE18" s="69"/>
    </row>
    <row r="19" spans="1:31" x14ac:dyDescent="0.15">
      <c r="A19" s="10"/>
      <c r="B19" s="47" t="s">
        <v>65</v>
      </c>
      <c r="C19" s="41">
        <v>40129</v>
      </c>
      <c r="D19" s="39" t="s">
        <v>32</v>
      </c>
      <c r="E19" s="13">
        <v>66.400000000000006</v>
      </c>
      <c r="F19" s="14">
        <f>POWER(10,(0.787004341*(LOG10(E19/153.757)*LOG10(E19/153.757))))</f>
        <v>1.2724986284127</v>
      </c>
      <c r="G19" s="10">
        <v>20</v>
      </c>
      <c r="H19" s="15" t="s">
        <v>46</v>
      </c>
      <c r="I19" s="10">
        <v>23</v>
      </c>
      <c r="J19" s="15" t="s">
        <v>84</v>
      </c>
      <c r="K19" s="10">
        <v>23</v>
      </c>
      <c r="L19" s="15" t="s">
        <v>46</v>
      </c>
      <c r="M19" s="10">
        <v>25</v>
      </c>
      <c r="N19" s="15" t="s">
        <v>46</v>
      </c>
      <c r="O19" s="10">
        <v>28</v>
      </c>
      <c r="P19" s="15" t="s">
        <v>46</v>
      </c>
      <c r="Q19" s="10">
        <v>31</v>
      </c>
      <c r="R19" s="15" t="s">
        <v>46</v>
      </c>
      <c r="S19" s="15">
        <f>MAX(IF(H19="x",0,G19),IF(J19="x",0,I19),IF(L19="x",0,K19))</f>
        <v>23</v>
      </c>
      <c r="T19" s="15">
        <f>MAX(IF(N19="x",0,M19),IF(P19="x",0,O19),IF(R19="x",0,Q19))</f>
        <v>31</v>
      </c>
      <c r="U19" s="16">
        <f>S19+T19</f>
        <v>54</v>
      </c>
      <c r="V19" s="31">
        <f>_xlfn.RANK.EQ(U19,$U$18:$U$19,0)</f>
        <v>2</v>
      </c>
      <c r="W19" s="38">
        <f>U19*F19</f>
        <v>68.714925934285802</v>
      </c>
      <c r="X19" s="36">
        <f>W19</f>
        <v>68.714925934285802</v>
      </c>
      <c r="Y19" s="31">
        <f>_xlfn.RANK.EQ(W19,$W$13:$W$22,0)</f>
        <v>7</v>
      </c>
      <c r="Z19" s="62">
        <f>_xlfn.RANK.EQ(X19,$X$13:$X$22,0)</f>
        <v>4</v>
      </c>
      <c r="AD19" s="64"/>
      <c r="AE19" s="69"/>
    </row>
    <row r="20" spans="1:31" ht="13.25" customHeight="1" x14ac:dyDescent="0.15">
      <c r="A20" s="87" t="s">
        <v>59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9"/>
      <c r="Z20" s="46"/>
    </row>
    <row r="21" spans="1:31" ht="13.25" customHeight="1" x14ac:dyDescent="0.15">
      <c r="A21" s="10"/>
      <c r="B21" s="30" t="s">
        <v>74</v>
      </c>
      <c r="C21" s="12">
        <v>30776</v>
      </c>
      <c r="D21" s="77" t="s">
        <v>75</v>
      </c>
      <c r="E21" s="13">
        <v>111.2</v>
      </c>
      <c r="F21" s="14">
        <f>POWER(10,(0.787004341*(LOG10(E21/153.757)*LOG10(E21/153.757))))</f>
        <v>1.0365412560805953</v>
      </c>
      <c r="G21" s="10">
        <v>50</v>
      </c>
      <c r="H21" s="15" t="s">
        <v>46</v>
      </c>
      <c r="I21" s="10">
        <v>53</v>
      </c>
      <c r="J21" s="15" t="s">
        <v>46</v>
      </c>
      <c r="K21" s="10">
        <v>56</v>
      </c>
      <c r="L21" s="15" t="s">
        <v>46</v>
      </c>
      <c r="M21" s="10">
        <v>70</v>
      </c>
      <c r="N21" s="15" t="s">
        <v>46</v>
      </c>
      <c r="O21" s="10">
        <v>76</v>
      </c>
      <c r="P21" s="15" t="s">
        <v>46</v>
      </c>
      <c r="Q21" s="29">
        <v>80</v>
      </c>
      <c r="R21" s="15" t="s">
        <v>46</v>
      </c>
      <c r="S21" s="15">
        <f>MAX(IF(H21="x",0,G21),IF(J21="x",0,I21),IF(L21="x",0,K21))</f>
        <v>56</v>
      </c>
      <c r="T21" s="15">
        <f>MAX(IF(N21="x",0,M21),IF(P21="x",0,O21),IF(R21="x",0,Q21))</f>
        <v>80</v>
      </c>
      <c r="U21" s="16">
        <f>S21+T21</f>
        <v>136</v>
      </c>
      <c r="V21" s="31">
        <f>_xlfn.RANK.EQ(U21,$U$21:$U$22,0)</f>
        <v>1</v>
      </c>
      <c r="W21" s="17">
        <f>U21*F21</f>
        <v>140.96961082696097</v>
      </c>
      <c r="Y21" s="31">
        <f>_xlfn.RANK.EQ(W21,$W$13:$W$22,0)</f>
        <v>1</v>
      </c>
      <c r="Z21" s="46"/>
    </row>
    <row r="22" spans="1:31" ht="13.25" customHeight="1" x14ac:dyDescent="0.15">
      <c r="A22" s="10"/>
      <c r="B22" s="30" t="s">
        <v>39</v>
      </c>
      <c r="C22" s="12">
        <v>36089</v>
      </c>
      <c r="D22" s="76" t="s">
        <v>40</v>
      </c>
      <c r="E22" s="13">
        <v>84.7</v>
      </c>
      <c r="F22" s="14">
        <f>POWER(10,(0.787004341*(LOG10(E22/153.757)*LOG10(E22/153.757))))</f>
        <v>1.1292062223476851</v>
      </c>
      <c r="G22" s="10">
        <v>50</v>
      </c>
      <c r="H22" s="15" t="s">
        <v>46</v>
      </c>
      <c r="I22" s="10">
        <v>55</v>
      </c>
      <c r="J22" s="15" t="s">
        <v>84</v>
      </c>
      <c r="K22" s="10">
        <v>55</v>
      </c>
      <c r="L22" s="15" t="s">
        <v>46</v>
      </c>
      <c r="M22" s="10">
        <v>60</v>
      </c>
      <c r="N22" s="15" t="s">
        <v>46</v>
      </c>
      <c r="O22" s="10">
        <v>65</v>
      </c>
      <c r="P22" s="15" t="s">
        <v>46</v>
      </c>
      <c r="Q22" s="29">
        <v>70</v>
      </c>
      <c r="R22" s="15" t="s">
        <v>84</v>
      </c>
      <c r="S22" s="15">
        <f>MAX(IF(H22="x",0,G22),IF(J22="x",0,I22),IF(L22="x",0,K22))</f>
        <v>55</v>
      </c>
      <c r="T22" s="15">
        <f>MAX(IF(N22="x",0,M22),IF(P22="x",0,O22),IF(R22="x",0,Q22))</f>
        <v>65</v>
      </c>
      <c r="U22" s="16">
        <f>S22+T22</f>
        <v>120</v>
      </c>
      <c r="V22" s="31">
        <f>_xlfn.RANK.EQ(U22,$U$21:$U$22,0)</f>
        <v>2</v>
      </c>
      <c r="W22" s="17">
        <f>U22*F22</f>
        <v>135.50474668172222</v>
      </c>
      <c r="Y22" s="31">
        <f>_xlfn.RANK.EQ(W22,$W$13:$W$22,0)</f>
        <v>2</v>
      </c>
      <c r="Z22" s="46"/>
    </row>
    <row r="23" spans="1:31" ht="13.25" customHeight="1" x14ac:dyDescent="0.15">
      <c r="D23" s="4"/>
      <c r="E23" s="18"/>
      <c r="F23" s="19"/>
      <c r="I23" s="5"/>
      <c r="J23" s="5"/>
      <c r="K23" s="4"/>
      <c r="L23" s="4"/>
      <c r="O23" s="5"/>
      <c r="P23" s="5"/>
      <c r="Q23" s="5"/>
      <c r="R23" s="5"/>
      <c r="S23" s="4"/>
      <c r="T23" s="4"/>
      <c r="U23" s="4"/>
      <c r="W23" s="20"/>
    </row>
    <row r="24" spans="1:31" x14ac:dyDescent="0.15">
      <c r="D24" s="4"/>
      <c r="E24" s="18"/>
      <c r="F24" s="19"/>
      <c r="I24" s="5"/>
      <c r="J24" s="5"/>
      <c r="K24" s="4"/>
      <c r="L24" s="4"/>
      <c r="O24" s="5"/>
      <c r="P24" s="5"/>
      <c r="Q24" s="5"/>
      <c r="R24" s="5"/>
      <c r="S24" s="4"/>
      <c r="T24" s="4"/>
      <c r="U24" s="4"/>
      <c r="W24" s="20"/>
    </row>
    <row r="25" spans="1:31" x14ac:dyDescent="0.15">
      <c r="B25" s="21" t="s">
        <v>17</v>
      </c>
      <c r="C25" s="22" t="s">
        <v>29</v>
      </c>
      <c r="D25" s="23"/>
      <c r="E25" s="1"/>
      <c r="F25" s="24" t="s">
        <v>18</v>
      </c>
      <c r="G25" s="22" t="s">
        <v>82</v>
      </c>
      <c r="H25" s="22"/>
      <c r="I25" s="22"/>
      <c r="J25" s="22"/>
      <c r="K25" s="23"/>
      <c r="L25" s="23"/>
      <c r="M25" s="5"/>
      <c r="N25" s="5"/>
      <c r="O25" s="21" t="s">
        <v>19</v>
      </c>
      <c r="P25" s="50" t="s">
        <v>38</v>
      </c>
      <c r="Q25" s="21"/>
      <c r="R25" s="21"/>
      <c r="S25" s="22"/>
      <c r="T25" s="6"/>
      <c r="V25" s="21" t="s">
        <v>42</v>
      </c>
      <c r="W25" s="43" t="s">
        <v>83</v>
      </c>
    </row>
    <row r="26" spans="1:31" x14ac:dyDescent="0.15">
      <c r="C26" s="22"/>
      <c r="D26" s="23"/>
      <c r="E26" s="18"/>
      <c r="F26" s="4"/>
      <c r="G26" s="49" t="s">
        <v>50</v>
      </c>
      <c r="H26" s="22"/>
      <c r="I26" s="22"/>
      <c r="J26" s="22"/>
      <c r="K26" s="23"/>
      <c r="L26" s="23"/>
      <c r="M26" s="5"/>
      <c r="N26" s="5"/>
      <c r="P26" s="42" t="s">
        <v>30</v>
      </c>
      <c r="R26" s="25"/>
      <c r="S26" s="22"/>
      <c r="T26" s="4"/>
      <c r="V26" s="21"/>
      <c r="W26" s="43" t="s">
        <v>44</v>
      </c>
    </row>
    <row r="27" spans="1:31" x14ac:dyDescent="0.15">
      <c r="G27" s="49" t="s">
        <v>51</v>
      </c>
      <c r="O27" s="25" t="s">
        <v>20</v>
      </c>
      <c r="P27" s="42" t="s">
        <v>51</v>
      </c>
    </row>
    <row r="29" spans="1:31" x14ac:dyDescent="0.15">
      <c r="B29" s="43" t="s">
        <v>55</v>
      </c>
    </row>
    <row r="30" spans="1:31" x14ac:dyDescent="0.15">
      <c r="B30" s="34"/>
      <c r="C30" s="54" t="s">
        <v>60</v>
      </c>
      <c r="E30" s="70" t="s">
        <v>49</v>
      </c>
      <c r="F30" s="54"/>
      <c r="G30" s="71"/>
      <c r="H30" s="108">
        <f>W15</f>
        <v>85.81820461679736</v>
      </c>
      <c r="I30" s="108"/>
      <c r="J30" s="70" t="s">
        <v>81</v>
      </c>
      <c r="K30" s="54"/>
      <c r="L30" s="54"/>
    </row>
    <row r="31" spans="1:31" x14ac:dyDescent="0.15">
      <c r="B31" s="34"/>
      <c r="E31" s="70" t="s">
        <v>76</v>
      </c>
      <c r="F31" s="54"/>
      <c r="G31" s="71"/>
      <c r="H31" s="108">
        <f>W18</f>
        <v>76.379180890943857</v>
      </c>
      <c r="I31" s="108"/>
      <c r="J31" s="70" t="s">
        <v>81</v>
      </c>
      <c r="K31" s="54"/>
      <c r="L31" s="54"/>
    </row>
    <row r="32" spans="1:31" x14ac:dyDescent="0.15">
      <c r="E32" s="70" t="s">
        <v>64</v>
      </c>
      <c r="F32" s="54"/>
      <c r="G32" s="71"/>
      <c r="H32" s="108">
        <f>W16</f>
        <v>72.199279288882991</v>
      </c>
      <c r="I32" s="108"/>
      <c r="J32" s="70" t="s">
        <v>81</v>
      </c>
      <c r="K32" s="54"/>
      <c r="L32" s="54"/>
    </row>
    <row r="33" spans="1:32" x14ac:dyDescent="0.15">
      <c r="E33" s="70" t="s">
        <v>65</v>
      </c>
      <c r="F33" s="54"/>
      <c r="G33" s="71"/>
      <c r="H33" s="108">
        <f>W19</f>
        <v>68.714925934285802</v>
      </c>
      <c r="I33" s="108"/>
      <c r="J33" s="70" t="s">
        <v>81</v>
      </c>
      <c r="K33" s="54"/>
      <c r="L33" s="54"/>
    </row>
    <row r="36" spans="1:32" ht="18" x14ac:dyDescent="0.2">
      <c r="A36" s="103" t="s">
        <v>56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</row>
    <row r="37" spans="1:32" ht="16" x14ac:dyDescent="0.2">
      <c r="A37" s="106" t="s">
        <v>57</v>
      </c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</row>
    <row r="38" spans="1:32" x14ac:dyDescent="0.15">
      <c r="A38" s="97" t="s">
        <v>47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</row>
    <row r="39" spans="1:32" x14ac:dyDescent="0.15">
      <c r="B39" s="26"/>
      <c r="C39" s="27"/>
      <c r="M39" s="3"/>
      <c r="N39" s="3"/>
      <c r="Z39" s="35" t="s">
        <v>31</v>
      </c>
      <c r="AA39" s="35" t="s">
        <v>31</v>
      </c>
      <c r="AB39" s="35" t="s">
        <v>31</v>
      </c>
      <c r="AE39" s="54"/>
    </row>
    <row r="40" spans="1:32" x14ac:dyDescent="0.15">
      <c r="A40" s="98" t="s">
        <v>1</v>
      </c>
      <c r="B40" s="99"/>
      <c r="C40" s="99"/>
      <c r="D40" s="99"/>
      <c r="E40" s="99"/>
      <c r="F40" s="100"/>
      <c r="G40" s="98" t="s">
        <v>2</v>
      </c>
      <c r="H40" s="99"/>
      <c r="I40" s="99"/>
      <c r="J40" s="99"/>
      <c r="K40" s="99"/>
      <c r="L40" s="99"/>
      <c r="M40" s="99"/>
      <c r="N40" s="99"/>
      <c r="O40" s="99"/>
      <c r="P40" s="99"/>
      <c r="Q40" s="100"/>
      <c r="R40" s="8"/>
      <c r="S40" s="98" t="s">
        <v>3</v>
      </c>
      <c r="T40" s="99"/>
      <c r="U40" s="99"/>
      <c r="V40" s="99"/>
      <c r="W40" s="100"/>
      <c r="X40" s="35" t="s">
        <v>31</v>
      </c>
      <c r="Z40" s="53" t="s">
        <v>78</v>
      </c>
      <c r="AA40" s="35" t="s">
        <v>79</v>
      </c>
      <c r="AB40" s="54" t="s">
        <v>80</v>
      </c>
      <c r="AE40" s="64"/>
      <c r="AF40" s="75"/>
    </row>
    <row r="41" spans="1:32" ht="13" customHeight="1" x14ac:dyDescent="0.15">
      <c r="A41" s="107" t="s">
        <v>4</v>
      </c>
      <c r="B41" s="104" t="s">
        <v>5</v>
      </c>
      <c r="C41" s="104" t="s">
        <v>6</v>
      </c>
      <c r="D41" s="104" t="s">
        <v>7</v>
      </c>
      <c r="E41" s="101" t="s">
        <v>8</v>
      </c>
      <c r="F41" s="95" t="s">
        <v>9</v>
      </c>
      <c r="G41" s="82" t="s">
        <v>10</v>
      </c>
      <c r="H41" s="83"/>
      <c r="I41" s="83"/>
      <c r="J41" s="83"/>
      <c r="K41" s="84"/>
      <c r="L41" s="9"/>
      <c r="M41" s="82" t="s">
        <v>11</v>
      </c>
      <c r="N41" s="83"/>
      <c r="O41" s="83"/>
      <c r="P41" s="83"/>
      <c r="Q41" s="84"/>
      <c r="R41" s="9"/>
      <c r="S41" s="85" t="s">
        <v>12</v>
      </c>
      <c r="T41" s="85" t="s">
        <v>13</v>
      </c>
      <c r="U41" s="85" t="s">
        <v>14</v>
      </c>
      <c r="V41" s="80" t="s">
        <v>15</v>
      </c>
      <c r="W41" s="93" t="s">
        <v>16</v>
      </c>
      <c r="Y41" s="1" t="s">
        <v>28</v>
      </c>
      <c r="Z41" s="53" t="s">
        <v>28</v>
      </c>
      <c r="AA41" s="35" t="s">
        <v>28</v>
      </c>
      <c r="AB41" s="54" t="s">
        <v>28</v>
      </c>
      <c r="AE41" s="64"/>
      <c r="AF41" s="75"/>
    </row>
    <row r="42" spans="1:32" x14ac:dyDescent="0.15">
      <c r="A42" s="107"/>
      <c r="B42" s="105"/>
      <c r="C42" s="105"/>
      <c r="D42" s="105"/>
      <c r="E42" s="102"/>
      <c r="F42" s="96"/>
      <c r="G42" s="9">
        <v>1</v>
      </c>
      <c r="H42" s="9"/>
      <c r="I42" s="9">
        <v>2</v>
      </c>
      <c r="J42" s="9"/>
      <c r="K42" s="9">
        <v>3</v>
      </c>
      <c r="L42" s="9"/>
      <c r="M42" s="9">
        <v>1</v>
      </c>
      <c r="N42" s="9"/>
      <c r="O42" s="9">
        <v>2</v>
      </c>
      <c r="P42" s="9"/>
      <c r="Q42" s="9">
        <v>3</v>
      </c>
      <c r="R42" s="9"/>
      <c r="S42" s="86"/>
      <c r="T42" s="86"/>
      <c r="U42" s="86"/>
      <c r="V42" s="81"/>
      <c r="W42" s="94"/>
      <c r="Y42" s="1" t="s">
        <v>0</v>
      </c>
      <c r="Z42" s="53" t="s">
        <v>0</v>
      </c>
      <c r="AA42" s="35" t="s">
        <v>0</v>
      </c>
      <c r="AB42" s="54" t="s">
        <v>0</v>
      </c>
    </row>
    <row r="43" spans="1:32" x14ac:dyDescent="0.15">
      <c r="A43" s="90" t="s">
        <v>22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2"/>
      <c r="X43" s="45"/>
      <c r="AE43" s="35"/>
    </row>
    <row r="44" spans="1:32" x14ac:dyDescent="0.15">
      <c r="A44" s="10"/>
      <c r="B44" s="47" t="s">
        <v>66</v>
      </c>
      <c r="C44" s="56">
        <v>39428</v>
      </c>
      <c r="D44" s="39" t="s">
        <v>32</v>
      </c>
      <c r="E44" s="13">
        <v>58.5</v>
      </c>
      <c r="F44" s="14">
        <f t="shared" ref="F44" si="0">POWER(10,(0.722762521*(LOG10(E44/193.609)*LOG10(E44/193.609))))</f>
        <v>1.567696163327754</v>
      </c>
      <c r="G44" s="10">
        <v>30</v>
      </c>
      <c r="H44" s="15" t="s">
        <v>46</v>
      </c>
      <c r="I44" s="10">
        <v>35</v>
      </c>
      <c r="J44" s="15" t="s">
        <v>46</v>
      </c>
      <c r="K44" s="10">
        <v>38</v>
      </c>
      <c r="L44" s="15" t="s">
        <v>46</v>
      </c>
      <c r="M44" s="10">
        <v>38</v>
      </c>
      <c r="N44" s="15" t="s">
        <v>46</v>
      </c>
      <c r="O44" s="10">
        <v>43</v>
      </c>
      <c r="P44" s="15" t="s">
        <v>46</v>
      </c>
      <c r="Q44" s="10">
        <v>46</v>
      </c>
      <c r="R44" s="15" t="s">
        <v>46</v>
      </c>
      <c r="S44" s="15">
        <f>MAX(IF(H44="x",0,G44),IF(J44="x",0,I44),IF(L44="x",0,K44))</f>
        <v>38</v>
      </c>
      <c r="T44" s="15">
        <f>MAX(IF(N44="x",0,M44),IF(P44="x",0,O44),IF(R44="x",0,Q44))</f>
        <v>46</v>
      </c>
      <c r="U44" s="16">
        <f>S44+T44</f>
        <v>84</v>
      </c>
      <c r="V44" s="31">
        <f>_xlfn.RANK.EQ(U44,$U$44:$U$44,0)</f>
        <v>1</v>
      </c>
      <c r="W44" s="61">
        <f>U44*F44</f>
        <v>131.68647771953133</v>
      </c>
      <c r="X44" s="61">
        <f>W44</f>
        <v>131.68647771953133</v>
      </c>
      <c r="Y44" s="31">
        <f>_xlfn.RANK.EQ(W44,$W$44:$W$64,0)</f>
        <v>11</v>
      </c>
      <c r="AB44" s="62">
        <f>_xlfn.RANK.EQ(X44, H67:I68,(0))</f>
        <v>2</v>
      </c>
      <c r="AE44" s="65"/>
      <c r="AF44" s="66"/>
    </row>
    <row r="45" spans="1:32" x14ac:dyDescent="0.15">
      <c r="A45" s="90" t="s">
        <v>52</v>
      </c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2"/>
      <c r="X45" s="51"/>
      <c r="Y45" s="45"/>
      <c r="Z45" s="46"/>
      <c r="AE45" s="65"/>
      <c r="AF45" s="66"/>
    </row>
    <row r="46" spans="1:32" x14ac:dyDescent="0.15">
      <c r="A46" s="10"/>
      <c r="B46" s="47" t="s">
        <v>68</v>
      </c>
      <c r="C46" s="41">
        <v>39527</v>
      </c>
      <c r="D46" s="39" t="s">
        <v>32</v>
      </c>
      <c r="E46" s="13">
        <v>72.599999999999994</v>
      </c>
      <c r="F46" s="14">
        <f>POWER(10,(0.722762521*(LOG10(E46/193.609)*LOG10(E46/193.609))))</f>
        <v>1.352562147030639</v>
      </c>
      <c r="G46" s="10">
        <v>45</v>
      </c>
      <c r="H46" s="15" t="s">
        <v>46</v>
      </c>
      <c r="I46" s="10">
        <v>50</v>
      </c>
      <c r="J46" s="15" t="s">
        <v>84</v>
      </c>
      <c r="K46" s="10">
        <v>50</v>
      </c>
      <c r="L46" s="15" t="s">
        <v>46</v>
      </c>
      <c r="M46" s="10">
        <v>60</v>
      </c>
      <c r="N46" s="15" t="s">
        <v>46</v>
      </c>
      <c r="O46" s="10">
        <v>65</v>
      </c>
      <c r="P46" s="15" t="s">
        <v>46</v>
      </c>
      <c r="Q46" s="10">
        <v>70</v>
      </c>
      <c r="R46" s="15" t="s">
        <v>46</v>
      </c>
      <c r="S46" s="15">
        <f>MAX(IF(H46="x",0,G46),IF(J46="x",0,I46),IF(L46="x",0,K46))</f>
        <v>50</v>
      </c>
      <c r="T46" s="15">
        <f>MAX(IF(N46="x",0,M46),IF(P46="x",0,O46),IF(R46="x",0,Q46))</f>
        <v>70</v>
      </c>
      <c r="U46" s="16">
        <f>S46+T46</f>
        <v>120</v>
      </c>
      <c r="V46" s="31">
        <f>_xlfn.RANK.EQ(U46,$U$46:$U$47,0)</f>
        <v>1</v>
      </c>
      <c r="W46" s="38">
        <f>U46*F46</f>
        <v>162.30745764367668</v>
      </c>
      <c r="X46" s="38">
        <f>W46</f>
        <v>162.30745764367668</v>
      </c>
      <c r="Y46" s="31">
        <f>_xlfn.RANK.EQ(W46,$W$44:$W$64,0)</f>
        <v>6</v>
      </c>
      <c r="AA46" s="37">
        <f>_xlfn.RANK.EQ(X46,$H$70:$I$73,0)</f>
        <v>2</v>
      </c>
      <c r="AE46" s="65"/>
      <c r="AF46" s="66"/>
    </row>
    <row r="47" spans="1:32" x14ac:dyDescent="0.15">
      <c r="A47" s="10"/>
      <c r="B47" s="47" t="s">
        <v>67</v>
      </c>
      <c r="C47" s="52">
        <v>40214</v>
      </c>
      <c r="D47" s="39" t="s">
        <v>32</v>
      </c>
      <c r="E47" s="13">
        <v>63.2</v>
      </c>
      <c r="F47" s="14">
        <f>POWER(10,(0.722762521*(LOG10(E47/193.609)*LOG10(E47/193.609))))</f>
        <v>1.4820405916050876</v>
      </c>
      <c r="G47" s="10">
        <v>35</v>
      </c>
      <c r="H47" s="15" t="s">
        <v>46</v>
      </c>
      <c r="I47" s="10">
        <v>39</v>
      </c>
      <c r="J47" s="15" t="s">
        <v>46</v>
      </c>
      <c r="K47" s="10">
        <v>41</v>
      </c>
      <c r="L47" s="15" t="s">
        <v>46</v>
      </c>
      <c r="M47" s="10">
        <v>45</v>
      </c>
      <c r="N47" s="15" t="s">
        <v>46</v>
      </c>
      <c r="O47" s="10">
        <v>50</v>
      </c>
      <c r="P47" s="15" t="s">
        <v>46</v>
      </c>
      <c r="Q47" s="10">
        <v>55</v>
      </c>
      <c r="R47" s="15" t="s">
        <v>46</v>
      </c>
      <c r="S47" s="15">
        <f>MAX(IF(H47="x",0,G47),IF(J47="x",0,I47),IF(L47="x",0,K47))</f>
        <v>41</v>
      </c>
      <c r="T47" s="15">
        <f>MAX(IF(N47="x",0,M47),IF(P47="x",0,O47),IF(R47="x",0,Q47))</f>
        <v>55</v>
      </c>
      <c r="U47" s="16">
        <f>S47+T47</f>
        <v>96</v>
      </c>
      <c r="V47" s="31">
        <f>_xlfn.RANK.EQ(U47,$U$46:$U$47,0)</f>
        <v>2</v>
      </c>
      <c r="W47" s="60">
        <f>U47*F47</f>
        <v>142.2758967940884</v>
      </c>
      <c r="X47" s="60">
        <f>W47</f>
        <v>142.2758967940884</v>
      </c>
      <c r="Y47" s="31">
        <f>_xlfn.RANK.EQ(W47,$W$44:$W$64,0)</f>
        <v>10</v>
      </c>
      <c r="Z47" s="63">
        <f>_xlfn.RANK.EQ(X47,$H$75:$I$79,0)</f>
        <v>1</v>
      </c>
      <c r="AE47" s="65"/>
      <c r="AF47" s="66"/>
    </row>
    <row r="48" spans="1:32" x14ac:dyDescent="0.15">
      <c r="A48" s="109" t="s">
        <v>23</v>
      </c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1"/>
      <c r="X48" s="51"/>
    </row>
    <row r="49" spans="1:32" x14ac:dyDescent="0.15">
      <c r="A49" s="10"/>
      <c r="B49" s="30" t="s">
        <v>36</v>
      </c>
      <c r="C49" s="12">
        <v>26164</v>
      </c>
      <c r="D49" s="39" t="s">
        <v>32</v>
      </c>
      <c r="E49" s="13">
        <v>77.8</v>
      </c>
      <c r="F49" s="14">
        <f t="shared" ref="F49:F54" si="1">POWER(10,(0.722762521*(LOG10(E49/193.609)*LOG10(E49/193.609))))</f>
        <v>1.2981048929617616</v>
      </c>
      <c r="G49" s="10">
        <v>40</v>
      </c>
      <c r="H49" s="15" t="s">
        <v>46</v>
      </c>
      <c r="I49" s="10">
        <v>50</v>
      </c>
      <c r="J49" s="15" t="s">
        <v>46</v>
      </c>
      <c r="K49" s="10">
        <v>52</v>
      </c>
      <c r="L49" s="15" t="s">
        <v>84</v>
      </c>
      <c r="M49" s="10">
        <v>50</v>
      </c>
      <c r="N49" s="15" t="s">
        <v>46</v>
      </c>
      <c r="O49" s="10">
        <v>60</v>
      </c>
      <c r="P49" s="15" t="s">
        <v>46</v>
      </c>
      <c r="Q49" s="10">
        <v>66</v>
      </c>
      <c r="R49" s="15" t="s">
        <v>46</v>
      </c>
      <c r="S49" s="15">
        <f t="shared" ref="S49:S54" si="2">MAX(IF(H49="x",0,G49),IF(J49="x",0,I49),IF(L49="x",0,K49))</f>
        <v>50</v>
      </c>
      <c r="T49" s="15">
        <f t="shared" ref="T49:T54" si="3">MAX(IF(N49="x",0,M49),IF(P49="x",0,O49),IF(R49="x",0,Q49))</f>
        <v>66</v>
      </c>
      <c r="U49" s="16">
        <f t="shared" ref="U49:U54" si="4">S49+T49</f>
        <v>116</v>
      </c>
      <c r="V49" s="31">
        <f t="shared" ref="V49:V54" si="5">_xlfn.RANK.EQ(U49,$U$49:$U$54,0)</f>
        <v>1</v>
      </c>
      <c r="W49" s="17">
        <f t="shared" ref="W49:W54" si="6">U49*F49</f>
        <v>150.58016758356433</v>
      </c>
      <c r="Y49" s="31">
        <f t="shared" ref="Y49:Y54" si="7">_xlfn.RANK.EQ(W49,$W$44:$W$64,0)</f>
        <v>7</v>
      </c>
    </row>
    <row r="50" spans="1:32" x14ac:dyDescent="0.15">
      <c r="A50" s="10"/>
      <c r="B50" s="47" t="s">
        <v>73</v>
      </c>
      <c r="C50" s="12">
        <v>38008</v>
      </c>
      <c r="D50" s="39" t="s">
        <v>32</v>
      </c>
      <c r="E50" s="13">
        <v>83.5</v>
      </c>
      <c r="F50" s="14">
        <f t="shared" si="1"/>
        <v>1.2485795385827558</v>
      </c>
      <c r="G50" s="10">
        <v>40</v>
      </c>
      <c r="H50" s="15" t="s">
        <v>46</v>
      </c>
      <c r="I50" s="10">
        <v>50</v>
      </c>
      <c r="J50" s="15" t="s">
        <v>46</v>
      </c>
      <c r="K50" s="10">
        <v>65</v>
      </c>
      <c r="L50" s="15" t="s">
        <v>84</v>
      </c>
      <c r="M50" s="10">
        <v>45</v>
      </c>
      <c r="N50" s="15" t="s">
        <v>46</v>
      </c>
      <c r="O50" s="10">
        <v>55</v>
      </c>
      <c r="P50" s="15" t="s">
        <v>46</v>
      </c>
      <c r="Q50" s="10">
        <v>65</v>
      </c>
      <c r="R50" s="15" t="s">
        <v>46</v>
      </c>
      <c r="S50" s="15">
        <f t="shared" si="2"/>
        <v>50</v>
      </c>
      <c r="T50" s="15">
        <f t="shared" si="3"/>
        <v>65</v>
      </c>
      <c r="U50" s="16">
        <f t="shared" si="4"/>
        <v>115</v>
      </c>
      <c r="V50" s="31">
        <f t="shared" si="5"/>
        <v>2</v>
      </c>
      <c r="W50" s="17">
        <f t="shared" si="6"/>
        <v>143.58664693701692</v>
      </c>
      <c r="Y50" s="31">
        <f t="shared" si="7"/>
        <v>8</v>
      </c>
    </row>
    <row r="51" spans="1:32" x14ac:dyDescent="0.15">
      <c r="A51" s="10"/>
      <c r="B51" s="47" t="s">
        <v>54</v>
      </c>
      <c r="C51" s="52">
        <v>40693</v>
      </c>
      <c r="D51" s="39" t="s">
        <v>32</v>
      </c>
      <c r="E51" s="13">
        <v>84.7</v>
      </c>
      <c r="F51" s="14">
        <f t="shared" si="1"/>
        <v>1.2392879348191657</v>
      </c>
      <c r="G51" s="10">
        <v>35</v>
      </c>
      <c r="H51" s="15" t="s">
        <v>46</v>
      </c>
      <c r="I51" s="10">
        <v>39</v>
      </c>
      <c r="J51" s="15" t="s">
        <v>46</v>
      </c>
      <c r="K51" s="10">
        <v>42</v>
      </c>
      <c r="L51" s="15" t="s">
        <v>46</v>
      </c>
      <c r="M51" s="10">
        <v>45</v>
      </c>
      <c r="N51" s="15" t="s">
        <v>46</v>
      </c>
      <c r="O51" s="10">
        <v>50</v>
      </c>
      <c r="P51" s="15" t="s">
        <v>46</v>
      </c>
      <c r="Q51" s="10">
        <v>55</v>
      </c>
      <c r="R51" s="15" t="s">
        <v>46</v>
      </c>
      <c r="S51" s="15">
        <f t="shared" si="2"/>
        <v>42</v>
      </c>
      <c r="T51" s="15">
        <f t="shared" si="3"/>
        <v>55</v>
      </c>
      <c r="U51" s="16">
        <f t="shared" si="4"/>
        <v>97</v>
      </c>
      <c r="V51" s="31">
        <f t="shared" si="5"/>
        <v>3</v>
      </c>
      <c r="W51" s="60">
        <f t="shared" si="6"/>
        <v>120.21092967745906</v>
      </c>
      <c r="X51" s="60">
        <f>W51</f>
        <v>120.21092967745906</v>
      </c>
      <c r="Y51" s="31">
        <f t="shared" si="7"/>
        <v>12</v>
      </c>
      <c r="Z51" s="63">
        <f>_xlfn.RANK.EQ(X51,$H$75:$I$79,0)</f>
        <v>2</v>
      </c>
    </row>
    <row r="52" spans="1:32" x14ac:dyDescent="0.15">
      <c r="A52" s="10"/>
      <c r="B52" s="47" t="s">
        <v>70</v>
      </c>
      <c r="C52" s="52">
        <v>40406</v>
      </c>
      <c r="D52" s="39" t="s">
        <v>32</v>
      </c>
      <c r="E52" s="13">
        <v>81.400000000000006</v>
      </c>
      <c r="F52" s="14">
        <f t="shared" si="1"/>
        <v>1.2657414804147447</v>
      </c>
      <c r="G52" s="10">
        <v>30</v>
      </c>
      <c r="H52" s="15" t="s">
        <v>46</v>
      </c>
      <c r="I52" s="10">
        <v>33</v>
      </c>
      <c r="J52" s="15" t="s">
        <v>46</v>
      </c>
      <c r="K52" s="10">
        <v>36</v>
      </c>
      <c r="L52" s="15" t="s">
        <v>46</v>
      </c>
      <c r="M52" s="10">
        <v>45</v>
      </c>
      <c r="N52" s="15" t="s">
        <v>46</v>
      </c>
      <c r="O52" s="10">
        <v>50</v>
      </c>
      <c r="P52" s="15" t="s">
        <v>46</v>
      </c>
      <c r="Q52" s="10">
        <v>53</v>
      </c>
      <c r="R52" s="15" t="s">
        <v>46</v>
      </c>
      <c r="S52" s="15">
        <f t="shared" si="2"/>
        <v>36</v>
      </c>
      <c r="T52" s="15">
        <f t="shared" si="3"/>
        <v>53</v>
      </c>
      <c r="U52" s="16">
        <f t="shared" si="4"/>
        <v>89</v>
      </c>
      <c r="V52" s="31">
        <f t="shared" si="5"/>
        <v>4</v>
      </c>
      <c r="W52" s="60">
        <f t="shared" si="6"/>
        <v>112.65099175691228</v>
      </c>
      <c r="X52" s="60">
        <f>W52</f>
        <v>112.65099175691228</v>
      </c>
      <c r="Y52" s="31">
        <f t="shared" si="7"/>
        <v>14</v>
      </c>
      <c r="Z52" s="63">
        <f>_xlfn.RANK.EQ(X52,$H$75:$I$79,0)</f>
        <v>3</v>
      </c>
      <c r="AE52" s="53"/>
    </row>
    <row r="53" spans="1:32" x14ac:dyDescent="0.15">
      <c r="A53" s="10"/>
      <c r="B53" s="47" t="s">
        <v>69</v>
      </c>
      <c r="C53" s="52">
        <v>40423</v>
      </c>
      <c r="D53" s="39" t="s">
        <v>32</v>
      </c>
      <c r="E53" s="13">
        <v>77</v>
      </c>
      <c r="F53" s="14">
        <f t="shared" si="1"/>
        <v>1.3058507876552139</v>
      </c>
      <c r="G53" s="10">
        <v>25</v>
      </c>
      <c r="H53" s="15" t="s">
        <v>46</v>
      </c>
      <c r="I53" s="10">
        <v>28</v>
      </c>
      <c r="J53" s="15" t="s">
        <v>46</v>
      </c>
      <c r="K53" s="10">
        <v>30</v>
      </c>
      <c r="L53" s="15" t="s">
        <v>46</v>
      </c>
      <c r="M53" s="10">
        <v>35</v>
      </c>
      <c r="N53" s="15" t="s">
        <v>46</v>
      </c>
      <c r="O53" s="10">
        <v>40</v>
      </c>
      <c r="P53" s="15" t="s">
        <v>46</v>
      </c>
      <c r="Q53" s="10">
        <v>43</v>
      </c>
      <c r="R53" s="15" t="s">
        <v>46</v>
      </c>
      <c r="S53" s="15">
        <f t="shared" si="2"/>
        <v>30</v>
      </c>
      <c r="T53" s="15">
        <f t="shared" si="3"/>
        <v>43</v>
      </c>
      <c r="U53" s="16">
        <f t="shared" si="4"/>
        <v>73</v>
      </c>
      <c r="V53" s="31">
        <f t="shared" si="5"/>
        <v>5</v>
      </c>
      <c r="W53" s="60">
        <f t="shared" si="6"/>
        <v>95.327107498830614</v>
      </c>
      <c r="X53" s="60">
        <f>W53</f>
        <v>95.327107498830614</v>
      </c>
      <c r="Y53" s="31">
        <f t="shared" si="7"/>
        <v>16</v>
      </c>
      <c r="Z53" s="63">
        <f>_xlfn.RANK.EQ(X53,$H$75:$I$79,0)</f>
        <v>4</v>
      </c>
      <c r="AE53" s="67"/>
      <c r="AF53" s="68"/>
    </row>
    <row r="54" spans="1:32" x14ac:dyDescent="0.15">
      <c r="A54" s="10"/>
      <c r="B54" s="47" t="s">
        <v>53</v>
      </c>
      <c r="C54" s="52">
        <v>40227</v>
      </c>
      <c r="D54" s="39" t="s">
        <v>32</v>
      </c>
      <c r="E54" s="13">
        <v>75</v>
      </c>
      <c r="F54" s="14">
        <f t="shared" si="1"/>
        <v>1.3261840026123091</v>
      </c>
      <c r="G54" s="10">
        <v>25</v>
      </c>
      <c r="H54" s="15" t="s">
        <v>46</v>
      </c>
      <c r="I54" s="10">
        <v>28</v>
      </c>
      <c r="J54" s="15" t="s">
        <v>46</v>
      </c>
      <c r="K54" s="10">
        <v>30</v>
      </c>
      <c r="L54" s="15" t="s">
        <v>84</v>
      </c>
      <c r="M54" s="10">
        <v>30</v>
      </c>
      <c r="N54" s="15" t="s">
        <v>46</v>
      </c>
      <c r="O54" s="10">
        <v>38</v>
      </c>
      <c r="P54" s="15" t="s">
        <v>46</v>
      </c>
      <c r="Q54" s="10">
        <v>41</v>
      </c>
      <c r="R54" s="15" t="s">
        <v>84</v>
      </c>
      <c r="S54" s="15">
        <f t="shared" si="2"/>
        <v>28</v>
      </c>
      <c r="T54" s="15">
        <f t="shared" si="3"/>
        <v>38</v>
      </c>
      <c r="U54" s="16">
        <f t="shared" si="4"/>
        <v>66</v>
      </c>
      <c r="V54" s="31">
        <f t="shared" si="5"/>
        <v>6</v>
      </c>
      <c r="W54" s="60">
        <f t="shared" si="6"/>
        <v>87.528144172412397</v>
      </c>
      <c r="X54" s="60">
        <f>W54</f>
        <v>87.528144172412397</v>
      </c>
      <c r="Y54" s="31">
        <f t="shared" si="7"/>
        <v>17</v>
      </c>
      <c r="Z54" s="63">
        <f>_xlfn.RANK.EQ(X54,$H$75:$I$79,0)</f>
        <v>5</v>
      </c>
      <c r="AE54" s="67"/>
      <c r="AF54" s="68"/>
    </row>
    <row r="55" spans="1:32" x14ac:dyDescent="0.15">
      <c r="A55" s="109" t="s">
        <v>24</v>
      </c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1"/>
      <c r="AE55" s="67"/>
      <c r="AF55" s="68"/>
    </row>
    <row r="56" spans="1:32" x14ac:dyDescent="0.15">
      <c r="A56" s="10"/>
      <c r="B56" s="47" t="s">
        <v>43</v>
      </c>
      <c r="C56" s="12">
        <v>32317</v>
      </c>
      <c r="D56" s="39" t="s">
        <v>32</v>
      </c>
      <c r="E56" s="13">
        <v>97.9</v>
      </c>
      <c r="F56" s="14">
        <f>POWER(10,(0.722762521*(LOG10(E56/193.609)*LOG10(E56/193.609))))</f>
        <v>1.157142108257492</v>
      </c>
      <c r="G56" s="10">
        <v>50</v>
      </c>
      <c r="H56" s="15" t="s">
        <v>46</v>
      </c>
      <c r="I56" s="10">
        <v>60</v>
      </c>
      <c r="J56" s="15" t="s">
        <v>46</v>
      </c>
      <c r="K56" s="10">
        <v>65</v>
      </c>
      <c r="L56" s="15" t="s">
        <v>46</v>
      </c>
      <c r="M56" s="10">
        <v>70</v>
      </c>
      <c r="N56" s="15" t="s">
        <v>46</v>
      </c>
      <c r="O56" s="10">
        <v>80</v>
      </c>
      <c r="P56" s="15" t="s">
        <v>46</v>
      </c>
      <c r="Q56" s="10">
        <v>90</v>
      </c>
      <c r="R56" s="15" t="s">
        <v>46</v>
      </c>
      <c r="S56" s="15">
        <f>MAX(IF(H56="x",0,G56),IF(J56="x",0,I56),IF(L56="x",0,K56))</f>
        <v>65</v>
      </c>
      <c r="T56" s="15">
        <f>MAX(IF(N56="x",0,M56),IF(P56="x",0,O56),IF(R56="x",0,Q56))</f>
        <v>90</v>
      </c>
      <c r="U56" s="16">
        <f>S56+T56</f>
        <v>155</v>
      </c>
      <c r="V56" s="31">
        <f>_xlfn.RANK.EQ(U56,$U$56:$U$59,0)</f>
        <v>1</v>
      </c>
      <c r="W56" s="17">
        <f>U56*F56</f>
        <v>179.35702677991125</v>
      </c>
      <c r="X56" s="51"/>
      <c r="Y56" s="31">
        <f>_xlfn.RANK.EQ(W56,$W$44:$W$64,0)</f>
        <v>3</v>
      </c>
      <c r="Z56" s="46"/>
      <c r="AE56" s="67"/>
      <c r="AF56" s="68"/>
    </row>
    <row r="57" spans="1:32" x14ac:dyDescent="0.15">
      <c r="A57" s="10"/>
      <c r="B57" s="11" t="s">
        <v>41</v>
      </c>
      <c r="C57" s="41">
        <v>39616</v>
      </c>
      <c r="D57" s="76" t="s">
        <v>40</v>
      </c>
      <c r="E57" s="13">
        <v>90.9</v>
      </c>
      <c r="F57" s="14">
        <f>POWER(10,(0.722762521*(LOG10(E57/193.609)*LOG10(E57/193.609))))</f>
        <v>1.1965455930657305</v>
      </c>
      <c r="G57" s="10">
        <v>45</v>
      </c>
      <c r="H57" s="15" t="s">
        <v>46</v>
      </c>
      <c r="I57" s="10">
        <v>55</v>
      </c>
      <c r="J57" s="15" t="s">
        <v>46</v>
      </c>
      <c r="K57" s="10">
        <v>60</v>
      </c>
      <c r="L57" s="15" t="s">
        <v>84</v>
      </c>
      <c r="M57" s="10">
        <v>80</v>
      </c>
      <c r="N57" s="15" t="s">
        <v>46</v>
      </c>
      <c r="O57" s="10">
        <v>90</v>
      </c>
      <c r="P57" s="15" t="s">
        <v>46</v>
      </c>
      <c r="Q57" s="10">
        <v>100</v>
      </c>
      <c r="R57" s="15" t="s">
        <v>84</v>
      </c>
      <c r="S57" s="15">
        <f>MAX(IF(H57="x",0,G57),IF(J57="x",0,I57),IF(L57="x",0,K57))</f>
        <v>55</v>
      </c>
      <c r="T57" s="15">
        <f>MAX(IF(N57="x",0,M57),IF(P57="x",0,O57),IF(R57="x",0,Q57))</f>
        <v>90</v>
      </c>
      <c r="U57" s="16">
        <f>S57+T57</f>
        <v>145</v>
      </c>
      <c r="V57" s="31">
        <f>_xlfn.RANK.EQ(U57,$U$56:$U$59,0)</f>
        <v>2</v>
      </c>
      <c r="W57" s="78">
        <f>U57*F57</f>
        <v>173.49911099453092</v>
      </c>
      <c r="X57" s="36">
        <f>W57</f>
        <v>173.49911099453092</v>
      </c>
      <c r="Y57" s="31">
        <f>_xlfn.RANK.EQ(W57,$W$44:$W$64,0)</f>
        <v>4</v>
      </c>
      <c r="AA57" s="37">
        <f>_xlfn.RANK.EQ(X57,$H$70:$I$73,0)</f>
        <v>1</v>
      </c>
      <c r="AE57" s="67"/>
      <c r="AF57" s="68"/>
    </row>
    <row r="58" spans="1:32" x14ac:dyDescent="0.15">
      <c r="A58" s="10"/>
      <c r="B58" s="30" t="s">
        <v>35</v>
      </c>
      <c r="C58" s="12">
        <v>30989</v>
      </c>
      <c r="D58" s="39" t="s">
        <v>32</v>
      </c>
      <c r="E58" s="13">
        <v>99.3</v>
      </c>
      <c r="F58" s="14">
        <f>POWER(10,(0.722762521*(LOG10(E58/193.609)*LOG10(E58/193.609))))</f>
        <v>1.1502027206476766</v>
      </c>
      <c r="G58" s="10">
        <v>50</v>
      </c>
      <c r="H58" s="15" t="s">
        <v>46</v>
      </c>
      <c r="I58" s="10">
        <v>57</v>
      </c>
      <c r="J58" s="15" t="s">
        <v>46</v>
      </c>
      <c r="K58" s="10">
        <v>60</v>
      </c>
      <c r="L58" s="15" t="s">
        <v>84</v>
      </c>
      <c r="M58" s="10">
        <v>55</v>
      </c>
      <c r="N58" s="15" t="s">
        <v>46</v>
      </c>
      <c r="O58" s="10">
        <v>61</v>
      </c>
      <c r="P58" s="15" t="s">
        <v>46</v>
      </c>
      <c r="Q58" s="10">
        <v>67</v>
      </c>
      <c r="R58" s="15" t="s">
        <v>46</v>
      </c>
      <c r="S58" s="15">
        <f>MAX(IF(H58="x",0,G58),IF(J58="x",0,I58),IF(L58="x",0,K58))</f>
        <v>57</v>
      </c>
      <c r="T58" s="15">
        <f>MAX(IF(N58="x",0,M58),IF(P58="x",0,O58),IF(R58="x",0,Q58))</f>
        <v>67</v>
      </c>
      <c r="U58" s="16">
        <f>S58+T58</f>
        <v>124</v>
      </c>
      <c r="V58" s="31">
        <f>_xlfn.RANK.EQ(U58,$U$56:$U$59,0)</f>
        <v>3</v>
      </c>
      <c r="W58" s="17">
        <f>U58*F58</f>
        <v>142.6251373603119</v>
      </c>
      <c r="Y58" s="31">
        <f>_xlfn.RANK.EQ(W58,$W$44:$W$64,0)</f>
        <v>9</v>
      </c>
    </row>
    <row r="59" spans="1:32" x14ac:dyDescent="0.15">
      <c r="A59" s="10"/>
      <c r="B59" s="47" t="s">
        <v>71</v>
      </c>
      <c r="C59" s="41">
        <v>40106</v>
      </c>
      <c r="D59" s="39" t="s">
        <v>32</v>
      </c>
      <c r="E59" s="13">
        <v>89.4</v>
      </c>
      <c r="F59" s="14">
        <f>POWER(10,(0.722762521*(LOG10(E59/193.609)*LOG10(E59/193.609))))</f>
        <v>1.2061380670666533</v>
      </c>
      <c r="G59" s="10">
        <v>35</v>
      </c>
      <c r="H59" s="15" t="s">
        <v>46</v>
      </c>
      <c r="I59" s="10">
        <v>37</v>
      </c>
      <c r="J59" s="15" t="s">
        <v>46</v>
      </c>
      <c r="K59" s="10">
        <v>40</v>
      </c>
      <c r="L59" s="15" t="s">
        <v>46</v>
      </c>
      <c r="M59" s="10">
        <v>45</v>
      </c>
      <c r="N59" s="15" t="s">
        <v>46</v>
      </c>
      <c r="O59" s="10">
        <v>50</v>
      </c>
      <c r="P59" s="15" t="s">
        <v>46</v>
      </c>
      <c r="Q59" s="10">
        <v>53</v>
      </c>
      <c r="R59" s="15" t="s">
        <v>84</v>
      </c>
      <c r="S59" s="15">
        <f>MAX(IF(H59="x",0,G59),IF(J59="x",0,I59),IF(L59="x",0,K59))</f>
        <v>40</v>
      </c>
      <c r="T59" s="15">
        <f>MAX(IF(N59="x",0,M59),IF(P59="x",0,O59),IF(R59="x",0,Q59))</f>
        <v>50</v>
      </c>
      <c r="U59" s="16">
        <f>S59+T59</f>
        <v>90</v>
      </c>
      <c r="V59" s="31">
        <f>_xlfn.RANK.EQ(U59,$U$56:$U$59,0)</f>
        <v>4</v>
      </c>
      <c r="W59" s="38">
        <f>U59*F59</f>
        <v>108.55242603599879</v>
      </c>
      <c r="X59" s="36">
        <f>W59</f>
        <v>108.55242603599879</v>
      </c>
      <c r="Y59" s="31">
        <f>_xlfn.RANK.EQ(W59,$W$44:$W$64,0)</f>
        <v>15</v>
      </c>
      <c r="AA59" s="37">
        <f>_xlfn.RANK.EQ(X59,$H$70:$I$73,0)</f>
        <v>4</v>
      </c>
    </row>
    <row r="60" spans="1:32" x14ac:dyDescent="0.15">
      <c r="A60" s="109" t="s">
        <v>25</v>
      </c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1"/>
    </row>
    <row r="61" spans="1:32" x14ac:dyDescent="0.15">
      <c r="A61" s="10"/>
      <c r="B61" s="30" t="s">
        <v>37</v>
      </c>
      <c r="C61" s="56">
        <v>38923</v>
      </c>
      <c r="D61" s="39" t="s">
        <v>32</v>
      </c>
      <c r="E61" s="13">
        <v>103.8</v>
      </c>
      <c r="F61" s="14">
        <f>POWER(10,(0.722762521*(LOG10(E61/193.609)*LOG10(E61/193.609))))</f>
        <v>1.1297282189429712</v>
      </c>
      <c r="G61" s="10">
        <v>80</v>
      </c>
      <c r="H61" s="15" t="s">
        <v>46</v>
      </c>
      <c r="I61" s="10">
        <v>90</v>
      </c>
      <c r="J61" s="15" t="s">
        <v>84</v>
      </c>
      <c r="K61" s="10">
        <v>92</v>
      </c>
      <c r="L61" s="15" t="s">
        <v>46</v>
      </c>
      <c r="M61" s="10">
        <v>100</v>
      </c>
      <c r="N61" s="15" t="s">
        <v>46</v>
      </c>
      <c r="O61" s="10">
        <v>110</v>
      </c>
      <c r="P61" s="15" t="s">
        <v>46</v>
      </c>
      <c r="Q61" s="10">
        <v>120</v>
      </c>
      <c r="R61" s="15" t="s">
        <v>84</v>
      </c>
      <c r="S61" s="15">
        <f>MAX(IF(H61="x",0,G61),IF(J61="x",0,I61),IF(L61="x",0,K61))</f>
        <v>92</v>
      </c>
      <c r="T61" s="15">
        <f>MAX(IF(N61="x",0,M61),IF(P61="x",0,O61),IF(R61="x",0,Q61))</f>
        <v>110</v>
      </c>
      <c r="U61" s="16">
        <f>S61+T61</f>
        <v>202</v>
      </c>
      <c r="V61" s="31">
        <f>_xlfn.RANK.EQ(U61,$U$61:$U$64,0)</f>
        <v>1</v>
      </c>
      <c r="W61" s="61">
        <f>U61*F61</f>
        <v>228.20510022648017</v>
      </c>
      <c r="X61" s="61">
        <f>W61</f>
        <v>228.20510022648017</v>
      </c>
      <c r="Y61" s="31">
        <f>_xlfn.RANK.EQ(W61,$W$44:$W$64,0)</f>
        <v>1</v>
      </c>
      <c r="AB61" s="62">
        <f>_xlfn.RANK.EQ(X61, H67:I68,(0))</f>
        <v>1</v>
      </c>
    </row>
    <row r="62" spans="1:32" x14ac:dyDescent="0.15">
      <c r="A62" s="10"/>
      <c r="B62" s="30" t="s">
        <v>34</v>
      </c>
      <c r="C62" s="12">
        <v>32117</v>
      </c>
      <c r="D62" s="39" t="s">
        <v>32</v>
      </c>
      <c r="E62" s="13">
        <v>139.1</v>
      </c>
      <c r="F62" s="14">
        <f>POWER(10,(0.722762521*(LOG10(E62/193.609)*LOG10(E62/193.609))))</f>
        <v>1.0349127260083038</v>
      </c>
      <c r="G62" s="10">
        <v>70</v>
      </c>
      <c r="H62" s="15" t="s">
        <v>46</v>
      </c>
      <c r="I62" s="10">
        <v>80</v>
      </c>
      <c r="J62" s="15" t="s">
        <v>46</v>
      </c>
      <c r="K62" s="10">
        <v>85</v>
      </c>
      <c r="L62" s="15" t="s">
        <v>46</v>
      </c>
      <c r="M62" s="10">
        <v>100</v>
      </c>
      <c r="N62" s="15" t="s">
        <v>46</v>
      </c>
      <c r="O62" s="10">
        <v>110</v>
      </c>
      <c r="P62" s="15" t="s">
        <v>46</v>
      </c>
      <c r="Q62" s="10">
        <v>120</v>
      </c>
      <c r="R62" s="15" t="s">
        <v>84</v>
      </c>
      <c r="S62" s="15">
        <f>MAX(IF(H62="x",0,G62),IF(J62="x",0,I62),IF(L62="x",0,K62))</f>
        <v>85</v>
      </c>
      <c r="T62" s="15">
        <f>MAX(IF(N62="x",0,M62),IF(P62="x",0,O62),IF(R62="x",0,Q62))</f>
        <v>110</v>
      </c>
      <c r="U62" s="16">
        <f>S62+T62</f>
        <v>195</v>
      </c>
      <c r="V62" s="31">
        <f>_xlfn.RANK.EQ(U62,$U$61:$U$64,0)</f>
        <v>2</v>
      </c>
      <c r="W62" s="17">
        <f>U62*F62</f>
        <v>201.80798157161922</v>
      </c>
      <c r="X62" s="4"/>
      <c r="Y62" s="31">
        <f>_xlfn.RANK.EQ(W62,$W$44:$W$64,0)</f>
        <v>2</v>
      </c>
    </row>
    <row r="63" spans="1:32" x14ac:dyDescent="0.15">
      <c r="A63" s="10"/>
      <c r="B63" s="47" t="s">
        <v>77</v>
      </c>
      <c r="C63" s="12">
        <v>35918</v>
      </c>
      <c r="D63" s="76" t="s">
        <v>40</v>
      </c>
      <c r="E63" s="13">
        <v>110</v>
      </c>
      <c r="F63" s="14">
        <f>POWER(10,(0.722762521*(LOG10(E63/193.609)*LOG10(E63/193.609))))</f>
        <v>1.1055356166777339</v>
      </c>
      <c r="G63" s="10">
        <v>55</v>
      </c>
      <c r="H63" s="15" t="s">
        <v>46</v>
      </c>
      <c r="I63" s="10">
        <v>65</v>
      </c>
      <c r="J63" s="15" t="s">
        <v>46</v>
      </c>
      <c r="K63" s="10">
        <v>67</v>
      </c>
      <c r="L63" s="15" t="s">
        <v>46</v>
      </c>
      <c r="M63" s="10">
        <v>80</v>
      </c>
      <c r="N63" s="15" t="s">
        <v>46</v>
      </c>
      <c r="O63" s="10">
        <v>85</v>
      </c>
      <c r="P63" s="15" t="s">
        <v>46</v>
      </c>
      <c r="Q63" s="10">
        <v>95</v>
      </c>
      <c r="R63" s="15" t="s">
        <v>84</v>
      </c>
      <c r="S63" s="15">
        <f>MAX(IF(H63="x",0,G63),IF(J63="x",0,I63),IF(L63="x",0,K63))</f>
        <v>67</v>
      </c>
      <c r="T63" s="15">
        <f>MAX(IF(N63="x",0,M63),IF(P63="x",0,O63),IF(R63="x",0,Q63))</f>
        <v>85</v>
      </c>
      <c r="U63" s="16">
        <f>S63+T63</f>
        <v>152</v>
      </c>
      <c r="V63" s="31">
        <f>_xlfn.RANK.EQ(U63,$U$61:$U$64,0)</f>
        <v>3</v>
      </c>
      <c r="W63" s="17">
        <f>U63*F63</f>
        <v>168.04141373501557</v>
      </c>
      <c r="X63" s="4"/>
      <c r="Y63" s="31">
        <f>_xlfn.RANK.EQ(W63,$W$44:$W$64,0)</f>
        <v>5</v>
      </c>
    </row>
    <row r="64" spans="1:32" x14ac:dyDescent="0.15">
      <c r="A64" s="10"/>
      <c r="B64" s="47" t="s">
        <v>72</v>
      </c>
      <c r="C64" s="41">
        <v>39483</v>
      </c>
      <c r="D64" s="39" t="s">
        <v>32</v>
      </c>
      <c r="E64" s="13">
        <v>109.8</v>
      </c>
      <c r="F64" s="14">
        <f>POWER(10,(0.722762521*(LOG10(E64/193.609)*LOG10(E64/193.609))))</f>
        <v>1.1062510666981187</v>
      </c>
      <c r="G64" s="10">
        <v>40</v>
      </c>
      <c r="H64" s="15" t="s">
        <v>46</v>
      </c>
      <c r="I64" s="10">
        <v>45</v>
      </c>
      <c r="J64" s="15" t="s">
        <v>46</v>
      </c>
      <c r="K64" s="10">
        <v>50</v>
      </c>
      <c r="L64" s="15" t="s">
        <v>84</v>
      </c>
      <c r="M64" s="10">
        <v>50</v>
      </c>
      <c r="N64" s="15" t="s">
        <v>46</v>
      </c>
      <c r="O64" s="10">
        <v>55</v>
      </c>
      <c r="P64" s="15" t="s">
        <v>46</v>
      </c>
      <c r="Q64" s="10">
        <v>60</v>
      </c>
      <c r="R64" s="15" t="s">
        <v>46</v>
      </c>
      <c r="S64" s="15">
        <f>MAX(IF(H64="x",0,G64),IF(J64="x",0,I64),IF(L64="x",0,K64))</f>
        <v>45</v>
      </c>
      <c r="T64" s="15">
        <f>MAX(IF(N64="x",0,M64),IF(P64="x",0,O64),IF(R64="x",0,Q64))</f>
        <v>60</v>
      </c>
      <c r="U64" s="16">
        <f>S64+T64</f>
        <v>105</v>
      </c>
      <c r="V64" s="31">
        <f>_xlfn.RANK.EQ(U64,$U$61:$U$64,0)</f>
        <v>4</v>
      </c>
      <c r="W64" s="38">
        <f>U64*F64</f>
        <v>116.15636200330246</v>
      </c>
      <c r="X64" s="36">
        <f>W64</f>
        <v>116.15636200330246</v>
      </c>
      <c r="Y64" s="31">
        <f>_xlfn.RANK.EQ(W64,$W$44:$W$64,0)</f>
        <v>13</v>
      </c>
      <c r="AA64" s="37">
        <f>_xlfn.RANK.EQ(X64,$H$70:$I$73,0)</f>
        <v>3</v>
      </c>
    </row>
    <row r="65" spans="2:24" x14ac:dyDescent="0.15">
      <c r="C65" s="33"/>
      <c r="E65" s="1"/>
      <c r="V65" s="1"/>
      <c r="W65" s="20"/>
    </row>
    <row r="66" spans="2:24" x14ac:dyDescent="0.15">
      <c r="B66" s="43" t="s">
        <v>61</v>
      </c>
      <c r="E66" s="1"/>
      <c r="V66" s="1"/>
    </row>
    <row r="67" spans="2:24" x14ac:dyDescent="0.15">
      <c r="C67" s="54" t="s">
        <v>60</v>
      </c>
      <c r="E67" s="70" t="s">
        <v>37</v>
      </c>
      <c r="F67" s="54"/>
      <c r="G67" s="71"/>
      <c r="H67" s="108">
        <f>X61</f>
        <v>228.20510022648017</v>
      </c>
      <c r="I67" s="108"/>
      <c r="J67" s="70" t="s">
        <v>81</v>
      </c>
      <c r="K67" s="54"/>
      <c r="L67" s="54"/>
      <c r="V67" s="1"/>
      <c r="X67" s="25"/>
    </row>
    <row r="68" spans="2:24" x14ac:dyDescent="0.15">
      <c r="C68" s="48"/>
      <c r="E68" s="70" t="s">
        <v>66</v>
      </c>
      <c r="F68" s="54"/>
      <c r="G68" s="71"/>
      <c r="H68" s="108">
        <f>W44</f>
        <v>131.68647771953133</v>
      </c>
      <c r="I68" s="108"/>
      <c r="J68" s="70" t="s">
        <v>81</v>
      </c>
      <c r="K68" s="54"/>
      <c r="L68" s="54"/>
      <c r="V68" s="1"/>
      <c r="X68" s="25"/>
    </row>
    <row r="69" spans="2:24" x14ac:dyDescent="0.15">
      <c r="C69" s="48"/>
      <c r="E69" s="70"/>
      <c r="F69" s="54"/>
      <c r="G69" s="71"/>
      <c r="H69" s="54"/>
      <c r="J69" s="70"/>
      <c r="K69" s="54"/>
      <c r="L69" s="54"/>
      <c r="V69" s="1"/>
      <c r="X69" s="4"/>
    </row>
    <row r="70" spans="2:24" x14ac:dyDescent="0.15">
      <c r="C70" s="35" t="s">
        <v>62</v>
      </c>
      <c r="E70" s="72" t="s">
        <v>41</v>
      </c>
      <c r="F70" s="35"/>
      <c r="G70" s="34"/>
      <c r="H70" s="112">
        <f>W57</f>
        <v>173.49911099453092</v>
      </c>
      <c r="I70" s="112"/>
      <c r="J70" s="72" t="s">
        <v>81</v>
      </c>
      <c r="K70" s="35"/>
      <c r="L70" s="35"/>
      <c r="V70" s="1"/>
      <c r="X70" s="25"/>
    </row>
    <row r="71" spans="2:24" x14ac:dyDescent="0.15">
      <c r="C71" s="48"/>
      <c r="E71" s="72" t="s">
        <v>68</v>
      </c>
      <c r="F71" s="35"/>
      <c r="G71" s="34"/>
      <c r="H71" s="112">
        <f>W46</f>
        <v>162.30745764367668</v>
      </c>
      <c r="I71" s="112"/>
      <c r="J71" s="72" t="s">
        <v>81</v>
      </c>
      <c r="K71" s="35"/>
      <c r="L71" s="35"/>
    </row>
    <row r="72" spans="2:24" x14ac:dyDescent="0.15">
      <c r="C72" s="48"/>
      <c r="E72" s="72" t="s">
        <v>72</v>
      </c>
      <c r="F72" s="35"/>
      <c r="G72" s="34"/>
      <c r="H72" s="112">
        <f>W64</f>
        <v>116.15636200330246</v>
      </c>
      <c r="I72" s="112"/>
      <c r="J72" s="72" t="s">
        <v>81</v>
      </c>
      <c r="K72" s="35"/>
      <c r="L72" s="35"/>
    </row>
    <row r="73" spans="2:24" x14ac:dyDescent="0.15">
      <c r="E73" s="72" t="s">
        <v>71</v>
      </c>
      <c r="F73" s="35"/>
      <c r="G73" s="34"/>
      <c r="H73" s="112">
        <f>W59</f>
        <v>108.55242603599879</v>
      </c>
      <c r="I73" s="112"/>
      <c r="J73" s="72" t="s">
        <v>81</v>
      </c>
      <c r="K73" s="35"/>
      <c r="L73" s="35"/>
    </row>
    <row r="74" spans="2:24" x14ac:dyDescent="0.15">
      <c r="E74" s="1"/>
      <c r="J74" s="70"/>
      <c r="K74" s="54"/>
      <c r="L74" s="54"/>
    </row>
    <row r="75" spans="2:24" x14ac:dyDescent="0.15">
      <c r="C75" s="53" t="s">
        <v>63</v>
      </c>
      <c r="E75" s="73" t="s">
        <v>67</v>
      </c>
      <c r="F75" s="53"/>
      <c r="G75" s="74"/>
      <c r="H75" s="113">
        <f>W47</f>
        <v>142.2758967940884</v>
      </c>
      <c r="I75" s="113"/>
      <c r="J75" s="73" t="s">
        <v>81</v>
      </c>
      <c r="K75" s="53"/>
      <c r="L75" s="54"/>
    </row>
    <row r="76" spans="2:24" x14ac:dyDescent="0.15">
      <c r="C76" s="48"/>
      <c r="E76" s="73" t="s">
        <v>54</v>
      </c>
      <c r="F76" s="53"/>
      <c r="G76" s="74"/>
      <c r="H76" s="113">
        <f>W51</f>
        <v>120.21092967745906</v>
      </c>
      <c r="I76" s="113"/>
      <c r="J76" s="73" t="s">
        <v>81</v>
      </c>
      <c r="K76" s="53"/>
      <c r="L76" s="54"/>
    </row>
    <row r="77" spans="2:24" x14ac:dyDescent="0.15">
      <c r="C77" s="48"/>
      <c r="E77" s="73" t="s">
        <v>70</v>
      </c>
      <c r="F77" s="53"/>
      <c r="G77" s="74"/>
      <c r="H77" s="113">
        <f>W52</f>
        <v>112.65099175691228</v>
      </c>
      <c r="I77" s="113"/>
      <c r="J77" s="73" t="s">
        <v>81</v>
      </c>
      <c r="K77" s="53"/>
      <c r="L77" s="54"/>
    </row>
    <row r="78" spans="2:24" x14ac:dyDescent="0.15">
      <c r="E78" s="73" t="s">
        <v>69</v>
      </c>
      <c r="F78" s="53"/>
      <c r="G78" s="74"/>
      <c r="H78" s="113">
        <f>W53</f>
        <v>95.327107498830614</v>
      </c>
      <c r="I78" s="113"/>
      <c r="J78" s="73" t="s">
        <v>81</v>
      </c>
      <c r="K78" s="53"/>
      <c r="L78" s="54"/>
    </row>
    <row r="79" spans="2:24" x14ac:dyDescent="0.15">
      <c r="E79" s="73" t="s">
        <v>53</v>
      </c>
      <c r="F79" s="53"/>
      <c r="G79" s="74"/>
      <c r="H79" s="113">
        <f>W54</f>
        <v>87.528144172412397</v>
      </c>
      <c r="I79" s="113"/>
      <c r="J79" s="73" t="s">
        <v>81</v>
      </c>
      <c r="K79" s="53"/>
      <c r="L79" s="54"/>
    </row>
    <row r="81" spans="2:24" x14ac:dyDescent="0.15">
      <c r="B81" s="21" t="s">
        <v>17</v>
      </c>
      <c r="C81" s="22" t="s">
        <v>29</v>
      </c>
      <c r="D81" s="23"/>
      <c r="E81" s="1"/>
      <c r="F81" s="24" t="s">
        <v>18</v>
      </c>
      <c r="G81" s="22" t="s">
        <v>82</v>
      </c>
      <c r="H81" s="22"/>
      <c r="I81" s="22"/>
      <c r="J81" s="22"/>
      <c r="K81" s="23"/>
      <c r="L81" s="23"/>
      <c r="M81" s="5"/>
      <c r="N81" s="5"/>
      <c r="O81" s="21" t="s">
        <v>19</v>
      </c>
      <c r="P81" s="50" t="s">
        <v>38</v>
      </c>
      <c r="Q81" s="21"/>
      <c r="R81" s="21"/>
      <c r="S81" s="22"/>
      <c r="T81" s="6"/>
      <c r="V81" s="44" t="s">
        <v>42</v>
      </c>
      <c r="W81" s="43" t="s">
        <v>83</v>
      </c>
    </row>
    <row r="82" spans="2:24" x14ac:dyDescent="0.15">
      <c r="C82" s="22"/>
      <c r="D82" s="23"/>
      <c r="E82" s="18"/>
      <c r="F82" s="4"/>
      <c r="G82" s="49" t="s">
        <v>50</v>
      </c>
      <c r="H82" s="22"/>
      <c r="I82" s="22"/>
      <c r="J82" s="22"/>
      <c r="K82" s="23"/>
      <c r="L82" s="23"/>
      <c r="M82" s="5"/>
      <c r="N82" s="5"/>
      <c r="P82" s="23" t="s">
        <v>30</v>
      </c>
      <c r="S82" s="22"/>
      <c r="T82" s="4"/>
      <c r="V82" s="21"/>
      <c r="W82" s="43" t="s">
        <v>44</v>
      </c>
    </row>
    <row r="83" spans="2:24" x14ac:dyDescent="0.15">
      <c r="G83" s="49" t="s">
        <v>51</v>
      </c>
      <c r="P83" s="26" t="s">
        <v>33</v>
      </c>
      <c r="R83" s="25"/>
      <c r="V83" s="21"/>
      <c r="W83" s="21"/>
      <c r="X83" s="21"/>
    </row>
    <row r="84" spans="2:24" x14ac:dyDescent="0.15">
      <c r="C84" s="33"/>
      <c r="E84" s="1"/>
      <c r="O84" s="25" t="s">
        <v>20</v>
      </c>
      <c r="P84" s="42" t="s">
        <v>51</v>
      </c>
      <c r="V84" s="1"/>
    </row>
    <row r="85" spans="2:24" x14ac:dyDescent="0.15">
      <c r="C85" s="33"/>
      <c r="E85" s="1"/>
      <c r="T85" s="1" t="s">
        <v>45</v>
      </c>
      <c r="V85" s="1"/>
    </row>
    <row r="86" spans="2:24" x14ac:dyDescent="0.15">
      <c r="C86" s="33"/>
      <c r="E86" s="1"/>
      <c r="V86" s="1"/>
    </row>
    <row r="87" spans="2:24" x14ac:dyDescent="0.15">
      <c r="E87" s="1"/>
      <c r="V87" s="1"/>
    </row>
    <row r="88" spans="2:24" x14ac:dyDescent="0.15">
      <c r="E88" s="1"/>
      <c r="V88" s="1"/>
    </row>
    <row r="89" spans="2:24" x14ac:dyDescent="0.15">
      <c r="E89" s="1"/>
      <c r="V89" s="1"/>
    </row>
    <row r="90" spans="2:24" x14ac:dyDescent="0.15">
      <c r="E90" s="1"/>
      <c r="V90" s="1"/>
    </row>
    <row r="91" spans="2:24" x14ac:dyDescent="0.15">
      <c r="E91" s="1"/>
      <c r="V91" s="1"/>
    </row>
    <row r="92" spans="2:24" x14ac:dyDescent="0.15">
      <c r="E92" s="1"/>
      <c r="V92" s="1"/>
    </row>
    <row r="93" spans="2:24" x14ac:dyDescent="0.15">
      <c r="E93" s="1"/>
      <c r="V93" s="1"/>
    </row>
    <row r="94" spans="2:24" x14ac:dyDescent="0.15">
      <c r="E94" s="1"/>
      <c r="V94" s="1"/>
    </row>
    <row r="95" spans="2:24" x14ac:dyDescent="0.15">
      <c r="E95" s="1"/>
      <c r="V95" s="1"/>
    </row>
    <row r="96" spans="2:24" x14ac:dyDescent="0.15">
      <c r="E96" s="1"/>
      <c r="V96" s="1"/>
    </row>
    <row r="97" spans="3:22" x14ac:dyDescent="0.15">
      <c r="E97" s="1"/>
      <c r="V97" s="1"/>
    </row>
    <row r="98" spans="3:22" x14ac:dyDescent="0.15">
      <c r="E98" s="1"/>
      <c r="V98" s="1"/>
    </row>
    <row r="99" spans="3:22" x14ac:dyDescent="0.15">
      <c r="E99" s="1"/>
      <c r="V99" s="1"/>
    </row>
    <row r="100" spans="3:22" x14ac:dyDescent="0.15">
      <c r="E100" s="1"/>
      <c r="V100" s="1"/>
    </row>
    <row r="101" spans="3:22" x14ac:dyDescent="0.15">
      <c r="E101" s="1"/>
      <c r="V101" s="1"/>
    </row>
    <row r="102" spans="3:22" x14ac:dyDescent="0.15">
      <c r="E102" s="1"/>
      <c r="V102" s="1"/>
    </row>
    <row r="103" spans="3:22" x14ac:dyDescent="0.15">
      <c r="E103" s="1"/>
      <c r="V103" s="1"/>
    </row>
    <row r="104" spans="3:22" x14ac:dyDescent="0.15">
      <c r="E104" s="1"/>
      <c r="V104" s="1"/>
    </row>
    <row r="105" spans="3:22" x14ac:dyDescent="0.15">
      <c r="E105" s="1"/>
      <c r="V105" s="1"/>
    </row>
    <row r="106" spans="3:22" x14ac:dyDescent="0.15">
      <c r="E106" s="1"/>
      <c r="V106" s="1"/>
    </row>
    <row r="107" spans="3:22" x14ac:dyDescent="0.15">
      <c r="E107" s="1"/>
      <c r="V107" s="1"/>
    </row>
    <row r="108" spans="3:22" x14ac:dyDescent="0.15">
      <c r="E108" s="1"/>
      <c r="V108" s="1"/>
    </row>
    <row r="109" spans="3:22" x14ac:dyDescent="0.15">
      <c r="E109" s="1"/>
      <c r="V109" s="1"/>
    </row>
    <row r="110" spans="3:22" x14ac:dyDescent="0.15">
      <c r="C110" s="33"/>
      <c r="E110" s="1"/>
      <c r="V110" s="1"/>
    </row>
    <row r="111" spans="3:22" x14ac:dyDescent="0.15">
      <c r="C111" s="33"/>
      <c r="E111" s="1"/>
      <c r="V111" s="1"/>
    </row>
    <row r="112" spans="3:22" x14ac:dyDescent="0.15">
      <c r="C112" s="33"/>
      <c r="E112" s="1"/>
      <c r="V112" s="1"/>
    </row>
    <row r="113" spans="3:22" x14ac:dyDescent="0.15">
      <c r="C113" s="33"/>
      <c r="E113" s="1"/>
      <c r="V113" s="1"/>
    </row>
    <row r="114" spans="3:22" x14ac:dyDescent="0.15">
      <c r="C114" s="33"/>
      <c r="E114" s="1"/>
      <c r="V114" s="1"/>
    </row>
    <row r="115" spans="3:22" x14ac:dyDescent="0.15">
      <c r="C115" s="33"/>
      <c r="E115" s="1"/>
      <c r="V115" s="1"/>
    </row>
    <row r="116" spans="3:22" x14ac:dyDescent="0.15">
      <c r="C116" s="33"/>
      <c r="E116" s="1"/>
      <c r="V116" s="1"/>
    </row>
    <row r="117" spans="3:22" x14ac:dyDescent="0.15">
      <c r="C117" s="33"/>
      <c r="E117" s="1"/>
      <c r="V117" s="1"/>
    </row>
    <row r="118" spans="3:22" x14ac:dyDescent="0.15">
      <c r="C118" s="33"/>
      <c r="E118" s="1"/>
      <c r="V118" s="1"/>
    </row>
    <row r="119" spans="3:22" x14ac:dyDescent="0.15">
      <c r="C119" s="33"/>
      <c r="E119" s="1"/>
      <c r="V119" s="1"/>
    </row>
    <row r="120" spans="3:22" x14ac:dyDescent="0.15">
      <c r="C120" s="33"/>
      <c r="E120" s="1"/>
      <c r="V120" s="1"/>
    </row>
    <row r="121" spans="3:22" x14ac:dyDescent="0.15">
      <c r="C121" s="33"/>
      <c r="E121" s="1"/>
      <c r="V121" s="1"/>
    </row>
    <row r="122" spans="3:22" x14ac:dyDescent="0.15">
      <c r="C122" s="33"/>
      <c r="E122" s="1"/>
      <c r="V122" s="1"/>
    </row>
    <row r="123" spans="3:22" x14ac:dyDescent="0.15">
      <c r="C123" s="33"/>
      <c r="E123" s="1"/>
      <c r="V123" s="1"/>
    </row>
    <row r="124" spans="3:22" x14ac:dyDescent="0.15">
      <c r="C124" s="33"/>
      <c r="E124" s="1"/>
      <c r="V124" s="1"/>
    </row>
  </sheetData>
  <sheetProtection algorithmName="SHA-512" hashValue="6Ooz/V3FTl7vx8QTLETquy78CfLr6RiAuTPl2BQ0iZfWHWL/EOsrjncFSxinViQjDiEk2MB4HT6Pl6+oAE6jVA==" saltValue="Pg2PIXYeyl4UyK6JjaIs+A==" spinCount="100000" sheet="1" objects="1" scenarios="1" selectLockedCells="1" selectUnlockedCells="1"/>
  <sortState xmlns:xlrd2="http://schemas.microsoft.com/office/spreadsheetml/2017/richdata2" ref="A61:AB64">
    <sortCondition descending="1" ref="U61:U64"/>
  </sortState>
  <mergeCells count="62">
    <mergeCell ref="H75:I75"/>
    <mergeCell ref="H76:I76"/>
    <mergeCell ref="H77:I77"/>
    <mergeCell ref="H78:I78"/>
    <mergeCell ref="H79:I79"/>
    <mergeCell ref="H68:I68"/>
    <mergeCell ref="H70:I70"/>
    <mergeCell ref="H71:I71"/>
    <mergeCell ref="H72:I72"/>
    <mergeCell ref="H73:I73"/>
    <mergeCell ref="H30:I30"/>
    <mergeCell ref="H31:I31"/>
    <mergeCell ref="H32:I32"/>
    <mergeCell ref="H33:I33"/>
    <mergeCell ref="H67:I67"/>
    <mergeCell ref="A48:W48"/>
    <mergeCell ref="A55:W55"/>
    <mergeCell ref="A60:W60"/>
    <mergeCell ref="A1:W1"/>
    <mergeCell ref="A2:W2"/>
    <mergeCell ref="A3:W3"/>
    <mergeCell ref="A9:F9"/>
    <mergeCell ref="G9:Q9"/>
    <mergeCell ref="S9:W9"/>
    <mergeCell ref="A10:A11"/>
    <mergeCell ref="B10:B11"/>
    <mergeCell ref="C10:C11"/>
    <mergeCell ref="C41:C42"/>
    <mergeCell ref="D41:D42"/>
    <mergeCell ref="A41:A42"/>
    <mergeCell ref="E41:E42"/>
    <mergeCell ref="W10:W11"/>
    <mergeCell ref="A12:W12"/>
    <mergeCell ref="A36:W36"/>
    <mergeCell ref="B41:B42"/>
    <mergeCell ref="M41:Q41"/>
    <mergeCell ref="S41:S42"/>
    <mergeCell ref="T41:T42"/>
    <mergeCell ref="D10:D11"/>
    <mergeCell ref="E10:E11"/>
    <mergeCell ref="F10:F11"/>
    <mergeCell ref="G10:K10"/>
    <mergeCell ref="A37:W37"/>
    <mergeCell ref="A17:W17"/>
    <mergeCell ref="T10:T11"/>
    <mergeCell ref="U10:U11"/>
    <mergeCell ref="V10:V11"/>
    <mergeCell ref="M10:Q10"/>
    <mergeCell ref="S10:S11"/>
    <mergeCell ref="A14:W14"/>
    <mergeCell ref="A45:W45"/>
    <mergeCell ref="A20:W20"/>
    <mergeCell ref="V41:V42"/>
    <mergeCell ref="W41:W42"/>
    <mergeCell ref="A43:W43"/>
    <mergeCell ref="F41:F42"/>
    <mergeCell ref="G41:K41"/>
    <mergeCell ref="U41:U42"/>
    <mergeCell ref="A38:W38"/>
    <mergeCell ref="A40:F40"/>
    <mergeCell ref="G40:Q40"/>
    <mergeCell ref="S40:W40"/>
  </mergeCells>
  <conditionalFormatting sqref="G12:G22 I12:I22 K12:K22 M12:M22 O12:O22 Q12:Q22 G44 I44 K44 M44 O44 Q44 G46:G47 I46:I47 K46:K47 M46:M47 O46:O47 Q46:Q47 G49:G64 I49:I64 K49:K64 M49:M64 O49:O64 Q49:Q64">
    <cfRule type="expression" dxfId="2" priority="811" stopIfTrue="1">
      <formula>H12="x"</formula>
    </cfRule>
    <cfRule type="expression" dxfId="1" priority="812" stopIfTrue="1">
      <formula>H12="o"</formula>
    </cfRule>
    <cfRule type="expression" dxfId="0" priority="813" stopIfTrue="1">
      <formula>H12="r"</formula>
    </cfRule>
  </conditionalFormatting>
  <pageMargins left="0" right="0" top="0.39374999999999999" bottom="0.39374999999999999" header="0.51180555555555551" footer="0.51180555555555551"/>
  <pageSetup paperSize="9" scale="48" firstPageNumber="0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c D A A B Q S w M E F A A C A A g A o 4 1 + W q y S s 4 O l A A A A 9 g A A A B I A H A B D b 2 5 m a W c v U G F j a 2 F n Z S 5 4 b W w g o h g A K K A U A A A A A A A A A A A A A A A A A A A A A A A A A A A A h Y 8 x D o I w G I W v Q r r T l o q J I T 9 l M G y S m J g Y 1 6 Z U a I R i a L H c z c E j e Q U x i r o 5 v u 9 9 w 3 v 3 6 w 2 y s W 2 C i + q t 7 k y K I k x R o I z s S m 2 q F A 3 u G K 5 Q x m E r 5 E l U K p h k Y 5 P R l i m q n T s n h H j v s V / g r q 8 I o z Q i h 2 K z k 7 V q B f r I + r 8 c a m O d M F I h D v v X G M 5 w F F M c 0 y W m Q G Y I h T Z f g U 1 7 n + 0 P h P X Q u K F X X L k w z 4 H M E c j 7 A 3 8 A U E s D B B Q A A g A I A K O N f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j j X 5 a u p f W w b A A A A D e A A A A E w A c A E Z v c m 1 1 b G F z L 1 N l Y 3 R p b 2 4 x L m 0 g o h g A K K A U A A A A A A A A A A A A A A A A A A A A A A A A A A A A d Y 2 9 C o M w F E b 3 Q N 4 h p I u C C E L p I g 5 F O n R o l 0 o 7 i E P U 2 1 a M i e Q H W i R v 5 u a L N c W u / Z Y L 9 5 5 7 P g 2 N 6 a Q g l 3 U m K U Y Y 6 S d T 0 J K C 1 c A T k h E O B i P i s + e 8 6 5 n 2 q 8 O r A R 7 n V i k Q 5 i Z V X 0 v Z B + F U n t k A G V 1 f a e X K X A r j k S p a D R t 6 s r Y F Y 1 t i l n m Z R + p l n u Y Q F 4 o J f Z d q y C W 3 g y j e I + j g 1 x h N E 7 0 C q E d C I 3 I U Z r e N v 3 f n Q o w 6 8 U + d f g B Q S w E C L Q A U A A I A C A C j j X 5 a r J K z g 6 U A A A D 2 A A A A E g A A A A A A A A A A A A A A A A A A A A A A Q 2 9 u Z m l n L 1 B h Y 2 t h Z 2 U u e G 1 s U E s B A i 0 A F A A C A A g A o 4 1 + W g / K 6 a u k A A A A 6 Q A A A B M A A A A A A A A A A A A A A A A A 8 Q A A A F t D b 2 5 0 Z W 5 0 X 1 R 5 c G V z X S 5 4 b W x Q S w E C L Q A U A A I A C A C j j X 5 a u p f W w b A A A A D e A A A A E w A A A A A A A A A A A A A A A A D i A Q A A R m 9 y b X V s Y X M v U 2 V j d G l v b j E u b V B L B Q Y A A A A A A w A D A M I A A A D f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V C A A A A A A A A P M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w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z R i M D R h M W U t N W Z l Z S 0 0 N j E w L W E w O T I t M j k 1 N z h k Y j k 2 M z V j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l Z X J p b W l u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z L T M w V D E 0 O j Q 0 O j Q y L j Q x M D g 4 M D R a I i A v P j x F b n R y e S B U e X B l P S J G a W x s Q 2 9 s d W 1 u V H l w Z X M i I F Z h b H V l P S J z Q X c 9 P S I g L z 4 8 R W 5 0 c n k g V H l w Z T 0 i R m l s b E N v b H V t b k 5 h b W V z I i B W Y W x 1 Z T 0 i c 1 s m c X V v d D t W Z W V y Z z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D E v Q X V 0 b 1 J l b W 9 2 Z W R D b 2 x 1 b W 5 z M S 5 7 V m V l c m c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V s M S 9 B d X R v U m V t b 3 Z l Z E N v b H V t b n M x L n t W Z W V y Z z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M S 9 B b G x p a 2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w x L 0 1 1 d W R l d H V k J T I w d C V D M y V C Q y V D M y V C Q 3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G t Y w B q j 8 i k 6 K O T S Q 8 0 r K l Q A A A A A C A A A A A A A Q Z g A A A A E A A C A A A A C 5 J q P e B W m n O 5 q p A f X p 3 G o C I u n 4 Q P 2 q 1 R 8 m a N o x y P W O k g A A A A A O g A A A A A I A A C A A A A D S X o W 9 f O P u O 9 Q e R 6 w N 5 / a h 5 N J + 0 L i D 1 v C z 1 e c G o o L T 7 l A A A A D 1 2 Z r c L N v / a 7 p f E h f 5 c R f 5 E a W A A g 3 M f v 9 o A L d J Y K c U s 4 L D X J O i g T e b + P H 0 2 2 I 8 F m 3 T 2 j i y 7 K 1 m M m Y P c a A l S l n 3 E A h 8 1 M 6 B c n I 7 I z 9 O a j w U p k A A A A C E D 6 Q c J r u 8 + r Z O E L / d m x 0 w Q t N q L x l d S f p 5 R p 2 4 p Y 5 o H M C p d l d D W S A J 5 8 4 R 1 E b n Q X f 1 g S o O S l F l 9 f Y X n Y 7 M V j X r < / D a t a M a s h u p > 
</file>

<file path=customXml/itemProps1.xml><?xml version="1.0" encoding="utf-8"?>
<ds:datastoreItem xmlns:ds="http://schemas.openxmlformats.org/officeDocument/2006/customXml" ds:itemID="{36849637-C2C1-4929-8BD8-C01E04FC752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ETL_võistluse_blankett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Karuke</dc:creator>
  <cp:lastModifiedBy>Martin Kask</cp:lastModifiedBy>
  <cp:lastPrinted>2025-03-30T16:38:18Z</cp:lastPrinted>
  <dcterms:created xsi:type="dcterms:W3CDTF">2023-05-15T07:17:53Z</dcterms:created>
  <dcterms:modified xsi:type="dcterms:W3CDTF">2025-03-31T19:27:49Z</dcterms:modified>
</cp:coreProperties>
</file>