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iktorK\Desktop\"/>
    </mc:Choice>
  </mc:AlternateContent>
  <xr:revisionPtr revIDLastSave="0" documentId="8_{D0F73C11-AB96-42DD-86C9-9A8C38A6FBEE}" xr6:coauthVersionLast="47" xr6:coauthVersionMax="47" xr10:uidLastSave="{00000000-0000-0000-0000-000000000000}"/>
  <bookViews>
    <workbookView xWindow="-108" yWindow="-108" windowWidth="23256" windowHeight="12456" tabRatio="500" xr2:uid="{FC0E731E-7B74-4D69-88E6-29152472A7F7}"/>
  </bookViews>
  <sheets>
    <sheet name="ETL_võistluse_blankett" sheetId="1" r:id="rId1"/>
    <sheet name="Kaalud" sheetId="2" r:id="rId2"/>
    <sheet name="Parameetri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2" i="1" l="1"/>
  <c r="S49" i="1"/>
  <c r="F89" i="1"/>
  <c r="F90" i="1"/>
  <c r="S90" i="1"/>
  <c r="T90" i="1"/>
  <c r="F91" i="1"/>
  <c r="S91" i="1"/>
  <c r="T91" i="1"/>
  <c r="F92" i="1"/>
  <c r="S92" i="1"/>
  <c r="T92" i="1"/>
  <c r="F93" i="1"/>
  <c r="S93" i="1"/>
  <c r="T93" i="1"/>
  <c r="F94" i="1"/>
  <c r="S94" i="1"/>
  <c r="T94" i="1"/>
  <c r="F95" i="1"/>
  <c r="F96" i="1"/>
  <c r="S96" i="1"/>
  <c r="T96" i="1"/>
  <c r="F97" i="1"/>
  <c r="S97" i="1"/>
  <c r="T97" i="1"/>
  <c r="F98" i="1"/>
  <c r="S98" i="1"/>
  <c r="T98" i="1"/>
  <c r="F99" i="1"/>
  <c r="S99" i="1"/>
  <c r="T99" i="1"/>
  <c r="F100" i="1"/>
  <c r="S100" i="1"/>
  <c r="T100" i="1"/>
  <c r="T67" i="1"/>
  <c r="S67" i="1"/>
  <c r="F67" i="1"/>
  <c r="T69" i="1"/>
  <c r="S69" i="1"/>
  <c r="F69" i="1"/>
  <c r="T68" i="1"/>
  <c r="S68" i="1"/>
  <c r="F68" i="1"/>
  <c r="T72" i="1"/>
  <c r="S72" i="1"/>
  <c r="T11" i="1"/>
  <c r="S11" i="1"/>
  <c r="F11" i="1"/>
  <c r="T71" i="1"/>
  <c r="S71" i="1"/>
  <c r="F71" i="1"/>
  <c r="T70" i="1"/>
  <c r="S70" i="1"/>
  <c r="F70" i="1"/>
  <c r="T101" i="1"/>
  <c r="S101" i="1"/>
  <c r="F101" i="1"/>
  <c r="F9" i="1"/>
  <c r="S9" i="1"/>
  <c r="T9" i="1"/>
  <c r="F10" i="1"/>
  <c r="S10" i="1"/>
  <c r="T10" i="1"/>
  <c r="F12" i="1"/>
  <c r="S12" i="1"/>
  <c r="T12" i="1"/>
  <c r="F14" i="1"/>
  <c r="S14" i="1"/>
  <c r="T14" i="1"/>
  <c r="F15" i="1"/>
  <c r="S15" i="1"/>
  <c r="T15" i="1"/>
  <c r="F16" i="1"/>
  <c r="S16" i="1"/>
  <c r="T16" i="1"/>
  <c r="F18" i="1"/>
  <c r="S18" i="1"/>
  <c r="T18" i="1"/>
  <c r="F19" i="1"/>
  <c r="S19" i="1"/>
  <c r="T19" i="1"/>
  <c r="F21" i="1"/>
  <c r="S21" i="1"/>
  <c r="T21" i="1"/>
  <c r="F22" i="1"/>
  <c r="S22" i="1"/>
  <c r="T22" i="1"/>
  <c r="F38" i="1"/>
  <c r="S38" i="1"/>
  <c r="T38" i="1"/>
  <c r="F39" i="1"/>
  <c r="S39" i="1"/>
  <c r="T39" i="1"/>
  <c r="F40" i="1"/>
  <c r="S40" i="1"/>
  <c r="T40" i="1"/>
  <c r="F41" i="1"/>
  <c r="S41" i="1"/>
  <c r="T41" i="1"/>
  <c r="F43" i="1"/>
  <c r="S43" i="1"/>
  <c r="T43" i="1"/>
  <c r="F44" i="1"/>
  <c r="S44" i="1"/>
  <c r="T44" i="1"/>
  <c r="F45" i="1"/>
  <c r="S45" i="1"/>
  <c r="T45" i="1"/>
  <c r="F46" i="1"/>
  <c r="S46" i="1"/>
  <c r="T46" i="1"/>
  <c r="F47" i="1"/>
  <c r="S47" i="1"/>
  <c r="T47" i="1"/>
  <c r="F48" i="1"/>
  <c r="S48" i="1"/>
  <c r="T48" i="1"/>
  <c r="F49" i="1"/>
  <c r="T49" i="1"/>
  <c r="F65" i="1"/>
  <c r="S65" i="1"/>
  <c r="T65" i="1"/>
  <c r="F66" i="1"/>
  <c r="S66" i="1"/>
  <c r="T66" i="1"/>
  <c r="F73" i="1"/>
  <c r="S73" i="1"/>
  <c r="T73" i="1"/>
  <c r="U100" i="1" l="1"/>
  <c r="W100" i="1" s="1"/>
  <c r="U101" i="1"/>
  <c r="W101" i="1" s="1"/>
  <c r="U68" i="1"/>
  <c r="W68" i="1" s="1"/>
  <c r="U69" i="1"/>
  <c r="W69" i="1" s="1"/>
  <c r="U91" i="1"/>
  <c r="W91" i="1" s="1"/>
  <c r="U12" i="1"/>
  <c r="W12" i="1" s="1"/>
  <c r="U43" i="1"/>
  <c r="W43" i="1" s="1"/>
  <c r="U96" i="1"/>
  <c r="W96" i="1" s="1"/>
  <c r="U49" i="1"/>
  <c r="W49" i="1" s="1"/>
  <c r="U18" i="1"/>
  <c r="W18" i="1" s="1"/>
  <c r="U70" i="1"/>
  <c r="W70" i="1" s="1"/>
  <c r="U14" i="1"/>
  <c r="W14" i="1" s="1"/>
  <c r="U71" i="1"/>
  <c r="W71" i="1" s="1"/>
  <c r="U67" i="1"/>
  <c r="W67" i="1" s="1"/>
  <c r="U73" i="1"/>
  <c r="W73" i="1" s="1"/>
  <c r="U19" i="1"/>
  <c r="W19" i="1" s="1"/>
  <c r="U22" i="1"/>
  <c r="W22" i="1" s="1"/>
  <c r="U11" i="1"/>
  <c r="W11" i="1" s="1"/>
  <c r="U98" i="1"/>
  <c r="W98" i="1" s="1"/>
  <c r="U72" i="1"/>
  <c r="W72" i="1" s="1"/>
  <c r="U93" i="1"/>
  <c r="W93" i="1" s="1"/>
  <c r="U45" i="1"/>
  <c r="W45" i="1" s="1"/>
  <c r="U38" i="1"/>
  <c r="W38" i="1" s="1"/>
  <c r="U94" i="1"/>
  <c r="W94" i="1" s="1"/>
  <c r="U44" i="1"/>
  <c r="W44" i="1" s="1"/>
  <c r="U46" i="1"/>
  <c r="W46" i="1" s="1"/>
  <c r="U39" i="1"/>
  <c r="W39" i="1" s="1"/>
  <c r="U41" i="1"/>
  <c r="W41" i="1" s="1"/>
  <c r="U9" i="1"/>
  <c r="W9" i="1" s="1"/>
  <c r="U66" i="1"/>
  <c r="W66" i="1" s="1"/>
  <c r="U47" i="1"/>
  <c r="W47" i="1" s="1"/>
  <c r="U40" i="1"/>
  <c r="W40" i="1" s="1"/>
  <c r="U21" i="1"/>
  <c r="W21" i="1" s="1"/>
  <c r="U15" i="1"/>
  <c r="W15" i="1" s="1"/>
  <c r="U99" i="1"/>
  <c r="W99" i="1" s="1"/>
  <c r="U97" i="1"/>
  <c r="W97" i="1" s="1"/>
  <c r="U90" i="1"/>
  <c r="W90" i="1" s="1"/>
  <c r="U16" i="1"/>
  <c r="W16" i="1" s="1"/>
  <c r="U65" i="1"/>
  <c r="W65" i="1" s="1"/>
  <c r="U10" i="1"/>
  <c r="W10" i="1" s="1"/>
  <c r="U92" i="1"/>
  <c r="W92" i="1" s="1"/>
  <c r="U48" i="1"/>
  <c r="W48" i="1" s="1"/>
</calcChain>
</file>

<file path=xl/sharedStrings.xml><?xml version="1.0" encoding="utf-8"?>
<sst xmlns="http://schemas.openxmlformats.org/spreadsheetml/2006/main" count="528" uniqueCount="148">
  <si>
    <t>Võistleja</t>
  </si>
  <si>
    <t>Võistluse käik</t>
  </si>
  <si>
    <t>Saavutatud tulemused</t>
  </si>
  <si>
    <t>Lot</t>
  </si>
  <si>
    <t>Nimi</t>
  </si>
  <si>
    <t>Sünniaeg</t>
  </si>
  <si>
    <t>Klubi</t>
  </si>
  <si>
    <t>Kehakaal</t>
  </si>
  <si>
    <t>Koef.</t>
  </si>
  <si>
    <t xml:space="preserve">         Rebimine</t>
  </si>
  <si>
    <t xml:space="preserve">      Tõukamine</t>
  </si>
  <si>
    <t>Rebimine</t>
  </si>
  <si>
    <t>Tõukamine</t>
  </si>
  <si>
    <t>Summa</t>
  </si>
  <si>
    <t>Koht</t>
  </si>
  <si>
    <t>Punktid</t>
  </si>
  <si>
    <t>Žürii:</t>
  </si>
  <si>
    <t>Kohtunikud:</t>
  </si>
  <si>
    <t>Sekretär:</t>
  </si>
  <si>
    <t>Aeg:</t>
  </si>
  <si>
    <t>Naised</t>
  </si>
  <si>
    <t xml:space="preserve"> .+87</t>
  </si>
  <si>
    <t>Mehed</t>
  </si>
  <si>
    <t>.+109</t>
  </si>
  <si>
    <t>Sinclair</t>
  </si>
  <si>
    <t>Allikas:</t>
  </si>
  <si>
    <t>https://bcweightlifting.ca/sinclair-formula</t>
  </si>
  <si>
    <t>Koefitsient</t>
  </si>
  <si>
    <t>Max kehakaal</t>
  </si>
  <si>
    <t>Kalev Pensa X Mälestusvõistlus</t>
  </si>
  <si>
    <t>10.01.2026</t>
  </si>
  <si>
    <t>Melliste Spordihoone</t>
  </si>
  <si>
    <t>U13</t>
  </si>
  <si>
    <t>U15</t>
  </si>
  <si>
    <t>U17</t>
  </si>
  <si>
    <t>William Viitla</t>
  </si>
  <si>
    <t>28.06.2009</t>
  </si>
  <si>
    <t>Jõusport</t>
  </si>
  <si>
    <t>U20</t>
  </si>
  <si>
    <t>Matvejs Rebekins</t>
  </si>
  <si>
    <t>Daugavpils</t>
  </si>
  <si>
    <t>Eriks Danilevics</t>
  </si>
  <si>
    <t>Nikita Konovalovs</t>
  </si>
  <si>
    <t>Nikita Daskevics</t>
  </si>
  <si>
    <t>Edu</t>
  </si>
  <si>
    <t>Arseni Vorobiov</t>
  </si>
  <si>
    <t>24.11.2013</t>
  </si>
  <si>
    <t>Timur Arsavski</t>
  </si>
  <si>
    <t>06.10.2013</t>
  </si>
  <si>
    <t>Denis Tomberg</t>
  </si>
  <si>
    <t>31.12.2014</t>
  </si>
  <si>
    <t>Marietta Tõnurist</t>
  </si>
  <si>
    <t>27.11.2015</t>
  </si>
  <si>
    <t>Emma Kask</t>
  </si>
  <si>
    <t>Mäksa</t>
  </si>
  <si>
    <t>Mona Saar</t>
  </si>
  <si>
    <t>04.05.2002</t>
  </si>
  <si>
    <t>01.12.2012</t>
  </si>
  <si>
    <t>Marten Kikerman</t>
  </si>
  <si>
    <t>Carlis Vaino</t>
  </si>
  <si>
    <t>03.04.2010</t>
  </si>
  <si>
    <t>Gregor Kroon</t>
  </si>
  <si>
    <t>07.03.2009</t>
  </si>
  <si>
    <t>Kevin Jõesaar</t>
  </si>
  <si>
    <t>28.01.2011</t>
  </si>
  <si>
    <t>Kaspar Möller</t>
  </si>
  <si>
    <t>06.08.2008</t>
  </si>
  <si>
    <t>Aimar Kiivits</t>
  </si>
  <si>
    <t>07.09.2005</t>
  </si>
  <si>
    <t>Klaarika Liivat</t>
  </si>
  <si>
    <t>23.10.1984</t>
  </si>
  <si>
    <t>Janete Aleksandra Aan</t>
  </si>
  <si>
    <t>11.01.2016</t>
  </si>
  <si>
    <t>Johandra Aan</t>
  </si>
  <si>
    <t>09.06.2013</t>
  </si>
  <si>
    <t>Sofia Leppik</t>
  </si>
  <si>
    <t>20.08.2012</t>
  </si>
  <si>
    <t>17.06.2011</t>
  </si>
  <si>
    <t>Jolandra-Lisanna Aan</t>
  </si>
  <si>
    <t>Carolin Jalast</t>
  </si>
  <si>
    <t>Vargamäe</t>
  </si>
  <si>
    <t>06.11.2012</t>
  </si>
  <si>
    <t>Nele Marie Palmeos</t>
  </si>
  <si>
    <t>09.01.2010</t>
  </si>
  <si>
    <t>Daniel Purk</t>
  </si>
  <si>
    <t>21.09.2010</t>
  </si>
  <si>
    <t>Kait Viks</t>
  </si>
  <si>
    <t>07.07.2007</t>
  </si>
  <si>
    <t>Alex Purk</t>
  </si>
  <si>
    <t>25.05.2009</t>
  </si>
  <si>
    <t>Teet Karbus</t>
  </si>
  <si>
    <t>16.02.1998</t>
  </si>
  <si>
    <t>Nikita Silin</t>
  </si>
  <si>
    <t>Jõud Junior</t>
  </si>
  <si>
    <t>01.09.2010</t>
  </si>
  <si>
    <t>Gregor Adami</t>
  </si>
  <si>
    <t>Kerto Pärl</t>
  </si>
  <si>
    <t>29.09.1993</t>
  </si>
  <si>
    <t>Loreta Ciukore</t>
  </si>
  <si>
    <t>Balvi</t>
  </si>
  <si>
    <t>Antons Bušs</t>
  </si>
  <si>
    <t>Renats Bistrovs</t>
  </si>
  <si>
    <t>Gustavs Kergis Kariks</t>
  </si>
  <si>
    <t>Melliste Spordohoone</t>
  </si>
  <si>
    <t xml:space="preserve">U13 </t>
  </si>
  <si>
    <t>II Grupp</t>
  </si>
  <si>
    <t>I Grupp</t>
  </si>
  <si>
    <t>III Grupp</t>
  </si>
  <si>
    <t>Võistluse algus 11:00</t>
  </si>
  <si>
    <t>Kaalumine 09:00-10:00</t>
  </si>
  <si>
    <t>Kaalumine 11:00-12:00</t>
  </si>
  <si>
    <t>Võistluse algus 13:00</t>
  </si>
  <si>
    <t>Kaalumine 13:00-14:00</t>
  </si>
  <si>
    <t>Võistluse algus 15:00</t>
  </si>
  <si>
    <t>IV Grupp</t>
  </si>
  <si>
    <t>Võistluse algus 16:15</t>
  </si>
  <si>
    <t>Kaalumine 14:15-15:15</t>
  </si>
  <si>
    <t>Markus Boisen</t>
  </si>
  <si>
    <t>Anne Fljaum</t>
  </si>
  <si>
    <t>Johanna Haljasorg</t>
  </si>
  <si>
    <t>Jaan Korobov</t>
  </si>
  <si>
    <t>Martin Lind</t>
  </si>
  <si>
    <t>01.01.2011</t>
  </si>
  <si>
    <t>21.12.2009</t>
  </si>
  <si>
    <t>26.06.2007</t>
  </si>
  <si>
    <t>06.05.2007</t>
  </si>
  <si>
    <t>03.12.2011</t>
  </si>
  <si>
    <t>26.11.2012</t>
  </si>
  <si>
    <t>11.01.2013</t>
  </si>
  <si>
    <t>17.02.2012</t>
  </si>
  <si>
    <t>28.02.2013</t>
  </si>
  <si>
    <t>08.04.2011</t>
  </si>
  <si>
    <t>Ingus Locmelis</t>
  </si>
  <si>
    <t>o</t>
  </si>
  <si>
    <t>x</t>
  </si>
  <si>
    <t>.-</t>
  </si>
  <si>
    <t>r</t>
  </si>
  <si>
    <t>Mati Karbus</t>
  </si>
  <si>
    <t>Aide Kiivits</t>
  </si>
  <si>
    <t>I</t>
  </si>
  <si>
    <t>II</t>
  </si>
  <si>
    <t>III</t>
  </si>
  <si>
    <t>IV</t>
  </si>
  <si>
    <t>V</t>
  </si>
  <si>
    <t>VI</t>
  </si>
  <si>
    <t>VII</t>
  </si>
  <si>
    <t>Carlis Vaino   rebimine 104 kg  Eesti rekord U15 +88 kg kehakaalus</t>
  </si>
  <si>
    <t>Carlis Vaino   rebimine 106 kg  Eesti rekord U15 +88 kg kehakaalus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</si>
</sst>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"/>
  </numFmts>
  <fonts count="10" x14ac:knownFonts="1">
    <font>
      <sz val="10"/>
      <name val="Arial"/>
    </font>
    <font>
      <sz val="10"/>
      <name val="Arial"/>
      <family val="2"/>
    </font>
    <font>
      <b/>
      <sz val="10"/>
      <color indexed="62"/>
      <name val="Arial"/>
    </font>
    <font>
      <b/>
      <sz val="10"/>
      <color indexed="58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34"/>
        <bgColor indexed="13"/>
      </patternFill>
    </fill>
    <fill>
      <patternFill patternType="solid">
        <fgColor indexed="13"/>
        <bgColor indexed="34"/>
      </patternFill>
    </fill>
    <fill>
      <patternFill patternType="solid">
        <fgColor indexed="44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4">
    <xf numFmtId="0" fontId="0" fillId="0" borderId="1">
      <alignment horizontal="center"/>
    </xf>
    <xf numFmtId="0" fontId="1" fillId="0" borderId="0"/>
    <xf numFmtId="0" fontId="2" fillId="2" borderId="1" applyNumberFormat="0" applyProtection="0">
      <alignment horizontal="center"/>
    </xf>
    <xf numFmtId="0" fontId="3" fillId="3" borderId="1" applyNumberFormat="0" applyProtection="0">
      <alignment horizontal="center"/>
    </xf>
  </cellStyleXfs>
  <cellXfs count="58">
    <xf numFmtId="0" fontId="0" fillId="0" borderId="1" xfId="0">
      <alignment horizontal="center"/>
    </xf>
    <xf numFmtId="0" fontId="0" fillId="0" borderId="0" xfId="0" applyBorder="1">
      <alignment horizontal="center"/>
    </xf>
    <xf numFmtId="2" fontId="0" fillId="0" borderId="0" xfId="0" applyNumberFormat="1" applyBorder="1">
      <alignment horizontal="center"/>
    </xf>
    <xf numFmtId="0" fontId="4" fillId="0" borderId="0" xfId="0" applyFont="1" applyBorder="1">
      <alignment horizontal="center"/>
    </xf>
    <xf numFmtId="0" fontId="1" fillId="0" borderId="0" xfId="0" applyFont="1" applyBorder="1">
      <alignment horizontal="center"/>
    </xf>
    <xf numFmtId="0" fontId="1" fillId="0" borderId="0" xfId="0" applyFont="1" applyBorder="1" applyProtection="1">
      <alignment horizontal="center"/>
      <protection locked="0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" xfId="0" applyFont="1" applyBorder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>
      <alignment horizontal="center"/>
    </xf>
    <xf numFmtId="0" fontId="0" fillId="4" borderId="2" xfId="0" applyFill="1" applyBorder="1">
      <alignment horizontal="center"/>
    </xf>
    <xf numFmtId="2" fontId="1" fillId="0" borderId="2" xfId="0" applyNumberFormat="1" applyFont="1" applyBorder="1" applyProtection="1">
      <alignment horizontal="center"/>
      <protection locked="0"/>
    </xf>
    <xf numFmtId="165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>
      <alignment horizontal="center"/>
    </xf>
    <xf numFmtId="0" fontId="1" fillId="4" borderId="2" xfId="0" applyFont="1" applyFill="1" applyBorder="1">
      <alignment horizontal="center"/>
    </xf>
    <xf numFmtId="2" fontId="1" fillId="0" borderId="2" xfId="0" applyNumberFormat="1" applyFont="1" applyBorder="1">
      <alignment horizontal="center"/>
    </xf>
    <xf numFmtId="2" fontId="1" fillId="0" borderId="0" xfId="0" applyNumberFormat="1" applyFont="1" applyBorder="1" applyProtection="1">
      <alignment horizontal="center"/>
      <protection locked="0"/>
    </xf>
    <xf numFmtId="165" fontId="1" fillId="0" borderId="0" xfId="0" applyNumberFormat="1" applyFont="1" applyBorder="1">
      <alignment horizontal="center"/>
    </xf>
    <xf numFmtId="2" fontId="1" fillId="0" borderId="0" xfId="0" applyNumberFormat="1" applyFont="1" applyBorder="1">
      <alignment horizontal="center"/>
    </xf>
    <xf numFmtId="0" fontId="0" fillId="0" borderId="0" xfId="0" applyBorder="1" applyAlignment="1">
      <alignment horizontal="right"/>
    </xf>
    <xf numFmtId="0" fontId="1" fillId="0" borderId="0" xfId="0" applyFont="1" applyBorder="1" applyAlignment="1"/>
    <xf numFmtId="0" fontId="0" fillId="0" borderId="0" xfId="0" applyBorder="1" applyAlignment="1"/>
    <xf numFmtId="0" fontId="1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left"/>
    </xf>
    <xf numFmtId="2" fontId="1" fillId="0" borderId="0" xfId="0" applyNumberFormat="1" applyFont="1" applyBorder="1" applyAlignment="1">
      <alignment horizontal="left"/>
    </xf>
    <xf numFmtId="165" fontId="1" fillId="0" borderId="2" xfId="0" applyNumberFormat="1" applyFont="1" applyBorder="1">
      <alignment horizontal="center"/>
    </xf>
    <xf numFmtId="0" fontId="9" fillId="0" borderId="1" xfId="0" applyFont="1">
      <alignment horizontal="center"/>
    </xf>
    <xf numFmtId="0" fontId="0" fillId="0" borderId="1" xfId="0" applyAlignment="1">
      <alignment horizontal="left"/>
    </xf>
    <xf numFmtId="0" fontId="5" fillId="0" borderId="0" xfId="0" applyFont="1" applyBorder="1">
      <alignment horizontal="center"/>
    </xf>
    <xf numFmtId="14" fontId="6" fillId="0" borderId="0" xfId="0" applyNumberFormat="1" applyFont="1" applyBorder="1">
      <alignment horizontal="center"/>
    </xf>
    <xf numFmtId="49" fontId="0" fillId="0" borderId="2" xfId="0" applyNumberFormat="1" applyBorder="1">
      <alignment horizontal="center"/>
    </xf>
    <xf numFmtId="14" fontId="1" fillId="0" borderId="2" xfId="0" applyNumberFormat="1" applyFont="1" applyBorder="1">
      <alignment horizontal="center"/>
    </xf>
    <xf numFmtId="49" fontId="1" fillId="0" borderId="2" xfId="0" applyNumberFormat="1" applyFont="1" applyBorder="1">
      <alignment horizontal="center"/>
    </xf>
    <xf numFmtId="0" fontId="1" fillId="7" borderId="0" xfId="0" applyFont="1" applyFill="1" applyBorder="1">
      <alignment horizontal="center"/>
    </xf>
    <xf numFmtId="14" fontId="1" fillId="8" borderId="0" xfId="0" applyNumberFormat="1" applyFont="1" applyFill="1" applyBorder="1">
      <alignment horizontal="center"/>
    </xf>
    <xf numFmtId="0" fontId="1" fillId="8" borderId="0" xfId="0" applyFont="1" applyFill="1" applyBorder="1">
      <alignment horizontal="center"/>
    </xf>
    <xf numFmtId="2" fontId="1" fillId="8" borderId="0" xfId="0" applyNumberFormat="1" applyFont="1" applyFill="1" applyBorder="1" applyProtection="1">
      <alignment horizontal="center"/>
      <protection locked="0"/>
    </xf>
    <xf numFmtId="165" fontId="1" fillId="8" borderId="0" xfId="0" applyNumberFormat="1" applyFont="1" applyFill="1" applyBorder="1">
      <alignment horizontal="center"/>
    </xf>
    <xf numFmtId="0" fontId="0" fillId="8" borderId="0" xfId="0" applyFill="1" applyBorder="1">
      <alignment horizontal="center"/>
    </xf>
    <xf numFmtId="0" fontId="5" fillId="0" borderId="0" xfId="0" applyFont="1" applyBorder="1">
      <alignment horizont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Border="1">
      <alignment horizontal="center"/>
    </xf>
    <xf numFmtId="14" fontId="6" fillId="0" borderId="0" xfId="0" applyNumberFormat="1" applyFont="1" applyBorder="1">
      <alignment horizontal="center"/>
    </xf>
    <xf numFmtId="0" fontId="4" fillId="0" borderId="0" xfId="0" applyFont="1" applyBorder="1">
      <alignment horizontal="center"/>
    </xf>
    <xf numFmtId="0" fontId="4" fillId="0" borderId="2" xfId="0" applyFont="1" applyBorder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49" fontId="4" fillId="6" borderId="2" xfId="0" applyNumberFormat="1" applyFont="1" applyFill="1" applyBorder="1">
      <alignment horizontal="center"/>
    </xf>
    <xf numFmtId="49" fontId="4" fillId="5" borderId="2" xfId="0" applyNumberFormat="1" applyFont="1" applyFill="1" applyBorder="1">
      <alignment horizontal="center"/>
    </xf>
    <xf numFmtId="49" fontId="4" fillId="5" borderId="2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 xr:uid="{2E414287-6E87-4CE0-9965-9EC2B83963F3}"/>
    <cellStyle name="Record" xfId="2" xr:uid="{02982F30-2836-4354-93B3-F56139475DA0}"/>
    <cellStyle name="Success" xfId="3" xr:uid="{3BE59858-DC1D-4F8B-A600-EED405229001}"/>
  </cellStyles>
  <dxfs count="21">
    <dxf>
      <font>
        <b/>
        <i val="0"/>
        <condense val="0"/>
        <extend val="0"/>
        <color indexed="62"/>
      </font>
      <fill>
        <patternFill patternType="solid">
          <fgColor indexed="4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4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4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4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4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4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4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CE4E5"/>
      <rgbColor rgb="00000080"/>
      <rgbColor rgb="00FF00FF"/>
      <rgbColor rgb="00FFF2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81F"/>
      <rgbColor rgb="00333300"/>
      <rgbColor rgb="00993300"/>
      <rgbColor rgb="00993366"/>
      <rgbColor rgb="0021409A"/>
      <rgbColor rgb="0030303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D7ABA-3F6C-4399-AACD-BF04E7612FBA}">
  <dimension ref="A1:Y107"/>
  <sheetViews>
    <sheetView tabSelected="1" topLeftCell="A19" zoomScale="120" zoomScaleNormal="120" workbookViewId="0">
      <selection activeCell="U24" sqref="U24"/>
    </sheetView>
  </sheetViews>
  <sheetFormatPr defaultColWidth="8.77734375" defaultRowHeight="13.2" x14ac:dyDescent="0.25"/>
  <cols>
    <col min="1" max="1" width="4.44140625" style="1" customWidth="1"/>
    <col min="2" max="2" width="20.33203125" style="1" customWidth="1"/>
    <col min="3" max="3" width="11.88671875" style="1" customWidth="1"/>
    <col min="4" max="4" width="12.77734375" style="1" customWidth="1"/>
    <col min="5" max="5" width="7.5546875" style="2" customWidth="1"/>
    <col min="6" max="6" width="6.44140625" style="1" customWidth="1"/>
    <col min="7" max="7" width="4.77734375" style="1" customWidth="1"/>
    <col min="8" max="8" width="2.77734375" style="1" customWidth="1"/>
    <col min="9" max="9" width="4.77734375" style="1" customWidth="1"/>
    <col min="10" max="10" width="2.77734375" style="1" customWidth="1"/>
    <col min="11" max="11" width="4.77734375" style="1" customWidth="1"/>
    <col min="12" max="12" width="2.77734375" style="1" customWidth="1"/>
    <col min="13" max="13" width="4.77734375" style="1" customWidth="1"/>
    <col min="14" max="14" width="2.77734375" style="1" customWidth="1"/>
    <col min="15" max="15" width="4.77734375" style="1" customWidth="1"/>
    <col min="16" max="16" width="2.77734375" style="1" customWidth="1"/>
    <col min="17" max="17" width="4.77734375" style="1" customWidth="1"/>
    <col min="18" max="18" width="2.77734375" style="1" customWidth="1"/>
    <col min="19" max="19" width="7.44140625" style="1" customWidth="1"/>
    <col min="20" max="20" width="7.77734375" style="1" customWidth="1"/>
    <col min="21" max="21" width="7.109375" style="1" customWidth="1"/>
    <col min="22" max="22" width="7.109375" style="3" customWidth="1"/>
    <col min="23" max="23" width="7.44140625" style="1" customWidth="1"/>
    <col min="24" max="24" width="10.44140625" style="1" customWidth="1"/>
    <col min="25" max="16384" width="8.77734375" style="1"/>
  </cols>
  <sheetData>
    <row r="1" spans="1:23" ht="17.399999999999999" x14ac:dyDescent="0.3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ht="15.6" x14ac:dyDescent="0.3">
      <c r="A2" s="44" t="s">
        <v>30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1:23" x14ac:dyDescent="0.25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1:23" x14ac:dyDescent="0.25">
      <c r="B4" s="3"/>
      <c r="D4" s="4"/>
      <c r="G4" s="6" t="s">
        <v>105</v>
      </c>
      <c r="M4" s="3"/>
      <c r="N4" s="3"/>
      <c r="O4" s="5"/>
      <c r="P4" s="5" t="s">
        <v>110</v>
      </c>
      <c r="Q4" s="5"/>
      <c r="R4" s="5"/>
      <c r="S4" s="4"/>
      <c r="T4" s="1" t="s">
        <v>111</v>
      </c>
      <c r="U4" s="6"/>
      <c r="V4" s="7"/>
      <c r="W4" s="6"/>
    </row>
    <row r="5" spans="1:23" x14ac:dyDescent="0.25">
      <c r="A5" s="46" t="s">
        <v>0</v>
      </c>
      <c r="B5" s="46"/>
      <c r="C5" s="46"/>
      <c r="D5" s="46"/>
      <c r="E5" s="46"/>
      <c r="F5" s="46"/>
      <c r="G5" s="46" t="s">
        <v>1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8"/>
      <c r="S5" s="46" t="s">
        <v>2</v>
      </c>
      <c r="T5" s="46"/>
      <c r="U5" s="46"/>
      <c r="V5" s="46"/>
      <c r="W5" s="46"/>
    </row>
    <row r="6" spans="1:23" ht="12.75" customHeight="1" x14ac:dyDescent="0.25">
      <c r="A6" s="47" t="s">
        <v>3</v>
      </c>
      <c r="B6" s="47" t="s">
        <v>4</v>
      </c>
      <c r="C6" s="47" t="s">
        <v>5</v>
      </c>
      <c r="D6" s="47" t="s">
        <v>6</v>
      </c>
      <c r="E6" s="49" t="s">
        <v>7</v>
      </c>
      <c r="F6" s="50" t="s">
        <v>8</v>
      </c>
      <c r="G6" s="42" t="s">
        <v>9</v>
      </c>
      <c r="H6" s="42"/>
      <c r="I6" s="42"/>
      <c r="J6" s="42"/>
      <c r="K6" s="42"/>
      <c r="L6" s="9"/>
      <c r="M6" s="42" t="s">
        <v>10</v>
      </c>
      <c r="N6" s="42"/>
      <c r="O6" s="42"/>
      <c r="P6" s="42"/>
      <c r="Q6" s="42"/>
      <c r="R6" s="9"/>
      <c r="S6" s="42" t="s">
        <v>11</v>
      </c>
      <c r="T6" s="42" t="s">
        <v>12</v>
      </c>
      <c r="U6" s="42" t="s">
        <v>13</v>
      </c>
      <c r="V6" s="48" t="s">
        <v>14</v>
      </c>
      <c r="W6" s="51" t="s">
        <v>15</v>
      </c>
    </row>
    <row r="7" spans="1:23" x14ac:dyDescent="0.25">
      <c r="A7" s="47"/>
      <c r="B7" s="47"/>
      <c r="C7" s="47"/>
      <c r="D7" s="47"/>
      <c r="E7" s="49"/>
      <c r="F7" s="50"/>
      <c r="G7" s="9">
        <v>1</v>
      </c>
      <c r="H7" s="9"/>
      <c r="I7" s="9">
        <v>2</v>
      </c>
      <c r="J7" s="9"/>
      <c r="K7" s="9">
        <v>3</v>
      </c>
      <c r="L7" s="9"/>
      <c r="M7" s="9">
        <v>1</v>
      </c>
      <c r="N7" s="9"/>
      <c r="O7" s="9">
        <v>2</v>
      </c>
      <c r="P7" s="9"/>
      <c r="Q7" s="9">
        <v>3</v>
      </c>
      <c r="R7" s="9"/>
      <c r="S7" s="42"/>
      <c r="T7" s="42"/>
      <c r="U7" s="42"/>
      <c r="V7" s="48"/>
      <c r="W7" s="51"/>
    </row>
    <row r="8" spans="1:23" x14ac:dyDescent="0.25">
      <c r="A8" s="52" t="s">
        <v>32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  <row r="9" spans="1:23" x14ac:dyDescent="0.25">
      <c r="A9" s="10">
        <v>38</v>
      </c>
      <c r="B9" s="15" t="s">
        <v>51</v>
      </c>
      <c r="C9" s="34" t="s">
        <v>52</v>
      </c>
      <c r="D9" s="14" t="s">
        <v>44</v>
      </c>
      <c r="E9" s="12">
        <v>32.549999999999997</v>
      </c>
      <c r="F9" s="13">
        <f>POWER(10,(Parameetrid!$C$2*(LOG10(E9/Parameetrid!$C$3))^2))</f>
        <v>2.279388935897706</v>
      </c>
      <c r="G9" s="10">
        <v>16</v>
      </c>
      <c r="H9" s="14" t="s">
        <v>133</v>
      </c>
      <c r="I9" s="10">
        <v>17</v>
      </c>
      <c r="J9" s="14" t="s">
        <v>133</v>
      </c>
      <c r="K9" s="10">
        <v>19</v>
      </c>
      <c r="L9" s="14" t="s">
        <v>134</v>
      </c>
      <c r="M9" s="10">
        <v>19</v>
      </c>
      <c r="N9" s="14" t="s">
        <v>133</v>
      </c>
      <c r="O9" s="10">
        <v>21</v>
      </c>
      <c r="P9" s="14" t="s">
        <v>133</v>
      </c>
      <c r="Q9" s="10">
        <v>22</v>
      </c>
      <c r="R9" s="14" t="s">
        <v>133</v>
      </c>
      <c r="S9" s="14">
        <f>MAX(IF(H9="x",0,G9),IF(J9="x",0,I9),IF(L9="x",0,K9))</f>
        <v>17</v>
      </c>
      <c r="T9" s="14">
        <f>MAX(IF(N9="x",0,M9),IF(P9="x",0,O9),IF(R9="x",0,Q9))</f>
        <v>22</v>
      </c>
      <c r="U9" s="15">
        <f>S9+T9</f>
        <v>39</v>
      </c>
      <c r="V9" s="8" t="s">
        <v>142</v>
      </c>
      <c r="W9" s="16">
        <f>U9*F9</f>
        <v>88.896168500010532</v>
      </c>
    </row>
    <row r="10" spans="1:23" x14ac:dyDescent="0.25">
      <c r="A10" s="10">
        <v>7</v>
      </c>
      <c r="B10" s="15" t="s">
        <v>71</v>
      </c>
      <c r="C10" s="34" t="s">
        <v>72</v>
      </c>
      <c r="D10" s="14" t="s">
        <v>37</v>
      </c>
      <c r="E10" s="12">
        <v>34.25</v>
      </c>
      <c r="F10" s="13">
        <f>POWER(10,(Parameetrid!$C$2*(LOG10(E10/Parameetrid!$C$3))^2))</f>
        <v>2.1614122810447327</v>
      </c>
      <c r="G10" s="10">
        <v>15</v>
      </c>
      <c r="H10" s="14" t="s">
        <v>133</v>
      </c>
      <c r="I10" s="10">
        <v>18</v>
      </c>
      <c r="J10" s="14" t="s">
        <v>133</v>
      </c>
      <c r="K10" s="10">
        <v>20</v>
      </c>
      <c r="L10" s="14" t="s">
        <v>134</v>
      </c>
      <c r="M10" s="10">
        <v>20</v>
      </c>
      <c r="N10" s="14" t="s">
        <v>133</v>
      </c>
      <c r="O10" s="10">
        <v>23</v>
      </c>
      <c r="P10" s="14" t="s">
        <v>133</v>
      </c>
      <c r="Q10" s="10">
        <v>24</v>
      </c>
      <c r="R10" s="14" t="s">
        <v>133</v>
      </c>
      <c r="S10" s="14">
        <f>MAX(IF(H10="x",0,G10),IF(J10="x",0,I10),IF(L10="x",0,K10))</f>
        <v>18</v>
      </c>
      <c r="T10" s="14">
        <f>MAX(IF(N10="x",0,M10),IF(P10="x",0,O10),IF(R10="x",0,Q10))</f>
        <v>24</v>
      </c>
      <c r="U10" s="15">
        <f>S10+T10</f>
        <v>42</v>
      </c>
      <c r="V10" s="8" t="s">
        <v>140</v>
      </c>
      <c r="W10" s="16">
        <f>U10*F10</f>
        <v>90.779315803878774</v>
      </c>
    </row>
    <row r="11" spans="1:23" x14ac:dyDescent="0.25">
      <c r="A11" s="10">
        <v>52</v>
      </c>
      <c r="B11" s="15" t="s">
        <v>98</v>
      </c>
      <c r="C11" s="34" t="s">
        <v>130</v>
      </c>
      <c r="D11" s="14" t="s">
        <v>99</v>
      </c>
      <c r="E11" s="12">
        <v>62.25</v>
      </c>
      <c r="F11" s="13">
        <f>POWER(10,(Parameetrid!$C$2*(LOG10(E11/Parameetrid!$C$3))^2))</f>
        <v>1.3224028377243469</v>
      </c>
      <c r="G11" s="10">
        <v>52</v>
      </c>
      <c r="H11" s="14" t="s">
        <v>133</v>
      </c>
      <c r="I11" s="10">
        <v>56</v>
      </c>
      <c r="J11" s="14" t="s">
        <v>133</v>
      </c>
      <c r="K11" s="10">
        <v>60</v>
      </c>
      <c r="L11" s="14" t="s">
        <v>134</v>
      </c>
      <c r="M11" s="10">
        <v>65</v>
      </c>
      <c r="N11" s="14" t="s">
        <v>133</v>
      </c>
      <c r="O11" s="10">
        <v>68</v>
      </c>
      <c r="P11" s="14" t="s">
        <v>133</v>
      </c>
      <c r="Q11" s="10">
        <v>71</v>
      </c>
      <c r="R11" s="14" t="s">
        <v>133</v>
      </c>
      <c r="S11" s="14">
        <f>MAX(IF(H11="x",0,G11),IF(J11="x",0,I11),IF(L11="x",0,K11))</f>
        <v>56</v>
      </c>
      <c r="T11" s="14">
        <f>MAX(IF(N11="x",0,M11),IF(P11="x",0,O11),IF(R11="x",0,Q11))</f>
        <v>71</v>
      </c>
      <c r="U11" s="15">
        <f>S11+T11</f>
        <v>127</v>
      </c>
      <c r="V11" s="8" t="s">
        <v>139</v>
      </c>
      <c r="W11" s="16">
        <f>U11*F11</f>
        <v>167.94516039099204</v>
      </c>
    </row>
    <row r="12" spans="1:23" x14ac:dyDescent="0.25">
      <c r="A12" s="10">
        <v>46</v>
      </c>
      <c r="B12" s="15" t="s">
        <v>73</v>
      </c>
      <c r="C12" s="34" t="s">
        <v>74</v>
      </c>
      <c r="D12" s="14" t="s">
        <v>37</v>
      </c>
      <c r="E12" s="12">
        <v>54.7</v>
      </c>
      <c r="F12" s="13">
        <f>POWER(10,(Parameetrid!$C$2*(LOG10(E12/Parameetrid!$C$3))^2))</f>
        <v>1.440632320414166</v>
      </c>
      <c r="G12" s="10">
        <v>20</v>
      </c>
      <c r="H12" s="14" t="s">
        <v>134</v>
      </c>
      <c r="I12" s="10">
        <v>22</v>
      </c>
      <c r="J12" s="14" t="s">
        <v>133</v>
      </c>
      <c r="K12" s="10">
        <v>25</v>
      </c>
      <c r="L12" s="14" t="s">
        <v>133</v>
      </c>
      <c r="M12" s="10">
        <v>30</v>
      </c>
      <c r="N12" s="14" t="s">
        <v>133</v>
      </c>
      <c r="O12" s="10">
        <v>35</v>
      </c>
      <c r="P12" s="14" t="s">
        <v>133</v>
      </c>
      <c r="Q12" s="10">
        <v>37</v>
      </c>
      <c r="R12" s="14" t="s">
        <v>133</v>
      </c>
      <c r="S12" s="14">
        <f>MAX(IF(H12="x",0,G12),IF(J12="x",0,I12),IF(L12="x",0,K12))</f>
        <v>25</v>
      </c>
      <c r="T12" s="14">
        <f>MAX(IF(N12="x",0,M12),IF(P12="x",0,O12),IF(R12="x",0,Q12))</f>
        <v>37</v>
      </c>
      <c r="U12" s="15">
        <f>S12+T12</f>
        <v>62</v>
      </c>
      <c r="V12" s="8" t="s">
        <v>141</v>
      </c>
      <c r="W12" s="16">
        <f>U12*F12</f>
        <v>89.31920386567829</v>
      </c>
    </row>
    <row r="13" spans="1:23" x14ac:dyDescent="0.25">
      <c r="A13" s="52" t="s">
        <v>33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1:23" x14ac:dyDescent="0.25">
      <c r="A14" s="10">
        <v>54</v>
      </c>
      <c r="B14" s="15" t="s">
        <v>75</v>
      </c>
      <c r="C14" s="34" t="s">
        <v>76</v>
      </c>
      <c r="D14" s="14" t="s">
        <v>37</v>
      </c>
      <c r="E14" s="12">
        <v>61.6</v>
      </c>
      <c r="F14" s="13">
        <f>POWER(10,(Parameetrid!$C$2*(LOG10(E14/Parameetrid!$C$3))^2))</f>
        <v>1.3310606764721182</v>
      </c>
      <c r="G14" s="10">
        <v>30</v>
      </c>
      <c r="H14" s="14" t="s">
        <v>134</v>
      </c>
      <c r="I14" s="10">
        <v>30</v>
      </c>
      <c r="J14" s="14" t="s">
        <v>133</v>
      </c>
      <c r="K14" s="10">
        <v>34</v>
      </c>
      <c r="L14" s="14" t="s">
        <v>133</v>
      </c>
      <c r="M14" s="10">
        <v>40</v>
      </c>
      <c r="N14" s="14" t="s">
        <v>133</v>
      </c>
      <c r="O14" s="10">
        <v>44</v>
      </c>
      <c r="P14" s="14" t="s">
        <v>133</v>
      </c>
      <c r="Q14" s="10">
        <v>47</v>
      </c>
      <c r="R14" s="14" t="s">
        <v>133</v>
      </c>
      <c r="S14" s="14">
        <f>MAX(IF(H14="x",0,G14),IF(J14="x",0,I14),IF(L14="x",0,K14))</f>
        <v>34</v>
      </c>
      <c r="T14" s="14">
        <f>MAX(IF(N14="x",0,M14),IF(P14="x",0,O14),IF(R14="x",0,Q14))</f>
        <v>47</v>
      </c>
      <c r="U14" s="15">
        <f>S14+T14</f>
        <v>81</v>
      </c>
      <c r="V14" s="8" t="s">
        <v>141</v>
      </c>
      <c r="W14" s="16">
        <f>U14*F14</f>
        <v>107.81591479424158</v>
      </c>
    </row>
    <row r="15" spans="1:23" x14ac:dyDescent="0.25">
      <c r="A15" s="10">
        <v>44</v>
      </c>
      <c r="B15" s="15" t="s">
        <v>78</v>
      </c>
      <c r="C15" s="34" t="s">
        <v>77</v>
      </c>
      <c r="D15" s="14" t="s">
        <v>37</v>
      </c>
      <c r="E15" s="12">
        <v>66.3</v>
      </c>
      <c r="F15" s="13">
        <f>POWER(10,(Parameetrid!$C$2*(LOG10(E15/Parameetrid!$C$3))^2))</f>
        <v>1.2736009224847245</v>
      </c>
      <c r="G15" s="10">
        <v>45</v>
      </c>
      <c r="H15" s="14" t="s">
        <v>133</v>
      </c>
      <c r="I15" s="10">
        <v>48</v>
      </c>
      <c r="J15" s="14" t="s">
        <v>134</v>
      </c>
      <c r="K15" s="10">
        <v>48</v>
      </c>
      <c r="L15" s="14" t="s">
        <v>133</v>
      </c>
      <c r="M15" s="10">
        <v>55</v>
      </c>
      <c r="N15" s="14" t="s">
        <v>133</v>
      </c>
      <c r="O15" s="10">
        <v>58</v>
      </c>
      <c r="P15" s="14" t="s">
        <v>133</v>
      </c>
      <c r="Q15" s="10">
        <v>60</v>
      </c>
      <c r="R15" s="14" t="s">
        <v>133</v>
      </c>
      <c r="S15" s="14">
        <f>MAX(IF(H15="x",0,G15),IF(J15="x",0,I15),IF(L15="x",0,K15))</f>
        <v>48</v>
      </c>
      <c r="T15" s="14">
        <f>MAX(IF(N15="x",0,M15),IF(P15="x",0,O15),IF(R15="x",0,Q15))</f>
        <v>60</v>
      </c>
      <c r="U15" s="15">
        <f>S15+T15</f>
        <v>108</v>
      </c>
      <c r="V15" s="8" t="s">
        <v>140</v>
      </c>
      <c r="W15" s="16">
        <f>U15*F15</f>
        <v>137.54889962835023</v>
      </c>
    </row>
    <row r="16" spans="1:23" x14ac:dyDescent="0.25">
      <c r="A16" s="10">
        <v>9</v>
      </c>
      <c r="B16" s="15" t="s">
        <v>79</v>
      </c>
      <c r="C16" s="34" t="s">
        <v>81</v>
      </c>
      <c r="D16" s="14" t="s">
        <v>80</v>
      </c>
      <c r="E16" s="12">
        <v>49.15</v>
      </c>
      <c r="F16" s="13">
        <f>POWER(10,(Parameetrid!$C$2*(LOG10(E16/Parameetrid!$C$3))^2))</f>
        <v>1.5598341259518513</v>
      </c>
      <c r="G16" s="10">
        <v>40</v>
      </c>
      <c r="H16" s="14" t="s">
        <v>133</v>
      </c>
      <c r="I16" s="10">
        <v>44</v>
      </c>
      <c r="J16" s="14" t="s">
        <v>133</v>
      </c>
      <c r="K16" s="10">
        <v>47</v>
      </c>
      <c r="L16" s="14" t="s">
        <v>133</v>
      </c>
      <c r="M16" s="10">
        <v>50</v>
      </c>
      <c r="N16" s="14" t="s">
        <v>133</v>
      </c>
      <c r="O16" s="10">
        <v>54</v>
      </c>
      <c r="P16" s="14" t="s">
        <v>133</v>
      </c>
      <c r="Q16" s="10">
        <v>57</v>
      </c>
      <c r="R16" s="14" t="s">
        <v>133</v>
      </c>
      <c r="S16" s="14">
        <f>MAX(IF(H16="x",0,G16),IF(J16="x",0,I16),IF(L16="x",0,K16))</f>
        <v>47</v>
      </c>
      <c r="T16" s="14">
        <f>MAX(IF(N16="x",0,M16),IF(P16="x",0,O16),IF(R16="x",0,Q16))</f>
        <v>57</v>
      </c>
      <c r="U16" s="15">
        <f>S16+T16</f>
        <v>104</v>
      </c>
      <c r="V16" s="8" t="s">
        <v>139</v>
      </c>
      <c r="W16" s="16">
        <f>U16*F16</f>
        <v>162.22274909899255</v>
      </c>
    </row>
    <row r="17" spans="1:23" x14ac:dyDescent="0.25">
      <c r="A17" s="52" t="s">
        <v>34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</row>
    <row r="18" spans="1:23" x14ac:dyDescent="0.25">
      <c r="A18" s="10">
        <v>27</v>
      </c>
      <c r="B18" s="15" t="s">
        <v>53</v>
      </c>
      <c r="C18" s="32">
        <v>2010</v>
      </c>
      <c r="D18" s="14" t="s">
        <v>54</v>
      </c>
      <c r="E18" s="12">
        <v>79.25</v>
      </c>
      <c r="F18" s="13">
        <f>POWER(10,(Parameetrid!$C$2*(LOG10(E18/Parameetrid!$C$3))^2))</f>
        <v>1.161991085164001</v>
      </c>
      <c r="G18" s="10">
        <v>31</v>
      </c>
      <c r="H18" s="14" t="s">
        <v>133</v>
      </c>
      <c r="I18" s="10">
        <v>35</v>
      </c>
      <c r="J18" s="14" t="s">
        <v>133</v>
      </c>
      <c r="K18" s="10">
        <v>38</v>
      </c>
      <c r="L18" s="14" t="s">
        <v>134</v>
      </c>
      <c r="M18" s="10">
        <v>45</v>
      </c>
      <c r="N18" s="14" t="s">
        <v>133</v>
      </c>
      <c r="O18" s="10">
        <v>48</v>
      </c>
      <c r="P18" s="14" t="s">
        <v>133</v>
      </c>
      <c r="Q18" s="10">
        <v>51</v>
      </c>
      <c r="R18" s="14" t="s">
        <v>133</v>
      </c>
      <c r="S18" s="14">
        <f>MAX(IF(H18="x",0,G18),IF(J18="x",0,I18),IF(L18="x",0,K18))</f>
        <v>35</v>
      </c>
      <c r="T18" s="14">
        <f>MAX(IF(N18="x",0,M18),IF(P18="x",0,O18),IF(R18="x",0,Q18))</f>
        <v>51</v>
      </c>
      <c r="U18" s="15">
        <f>S18+T18</f>
        <v>86</v>
      </c>
      <c r="V18" s="8" t="s">
        <v>140</v>
      </c>
      <c r="W18" s="16">
        <f>U18*F18</f>
        <v>99.931233324104085</v>
      </c>
    </row>
    <row r="19" spans="1:23" x14ac:dyDescent="0.25">
      <c r="A19" s="10">
        <v>60</v>
      </c>
      <c r="B19" s="15" t="s">
        <v>82</v>
      </c>
      <c r="C19" s="34" t="s">
        <v>83</v>
      </c>
      <c r="D19" s="14" t="s">
        <v>80</v>
      </c>
      <c r="E19" s="12">
        <v>66.95</v>
      </c>
      <c r="F19" s="13">
        <f>POWER(10,(Parameetrid!$C$2*(LOG10(E19/Parameetrid!$C$3))^2))</f>
        <v>1.2665172456463885</v>
      </c>
      <c r="G19" s="10">
        <v>40</v>
      </c>
      <c r="H19" s="14" t="s">
        <v>133</v>
      </c>
      <c r="I19" s="10">
        <v>43</v>
      </c>
      <c r="J19" s="14" t="s">
        <v>133</v>
      </c>
      <c r="K19" s="10">
        <v>45</v>
      </c>
      <c r="L19" s="14" t="s">
        <v>133</v>
      </c>
      <c r="M19" s="10">
        <v>48</v>
      </c>
      <c r="N19" s="14" t="s">
        <v>133</v>
      </c>
      <c r="O19" s="10">
        <v>50</v>
      </c>
      <c r="P19" s="14" t="s">
        <v>133</v>
      </c>
      <c r="Q19" s="10">
        <v>52</v>
      </c>
      <c r="R19" s="14" t="s">
        <v>133</v>
      </c>
      <c r="S19" s="14">
        <f>MAX(IF(H19="x",0,G19),IF(J19="x",0,I19),IF(L19="x",0,K19))</f>
        <v>45</v>
      </c>
      <c r="T19" s="14">
        <f>MAX(IF(N19="x",0,M19),IF(P19="x",0,O19),IF(R19="x",0,Q19))</f>
        <v>52</v>
      </c>
      <c r="U19" s="15">
        <f>S19+T19</f>
        <v>97</v>
      </c>
      <c r="V19" s="8" t="s">
        <v>139</v>
      </c>
      <c r="W19" s="16">
        <f>U19*F19</f>
        <v>122.85217282769968</v>
      </c>
    </row>
    <row r="20" spans="1:23" x14ac:dyDescent="0.25">
      <c r="A20" s="52" t="s">
        <v>20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</row>
    <row r="21" spans="1:23" x14ac:dyDescent="0.25">
      <c r="A21" s="10">
        <v>3</v>
      </c>
      <c r="B21" s="15" t="s">
        <v>55</v>
      </c>
      <c r="C21" s="34" t="s">
        <v>56</v>
      </c>
      <c r="D21" s="14" t="s">
        <v>54</v>
      </c>
      <c r="E21" s="12">
        <v>75.650000000000006</v>
      </c>
      <c r="F21" s="13">
        <f>POWER(10,(Parameetrid!$C$2*(LOG10(E21/Parameetrid!$C$3))^2))</f>
        <v>1.1876021297012456</v>
      </c>
      <c r="G21" s="10">
        <v>71</v>
      </c>
      <c r="H21" s="14" t="s">
        <v>133</v>
      </c>
      <c r="I21" s="10">
        <v>76</v>
      </c>
      <c r="J21" s="14" t="s">
        <v>133</v>
      </c>
      <c r="K21" s="10">
        <v>80</v>
      </c>
      <c r="L21" s="14" t="s">
        <v>133</v>
      </c>
      <c r="M21" s="10">
        <v>91</v>
      </c>
      <c r="N21" s="14" t="s">
        <v>133</v>
      </c>
      <c r="O21" s="10">
        <v>96</v>
      </c>
      <c r="P21" s="14" t="s">
        <v>134</v>
      </c>
      <c r="Q21" s="10" t="s">
        <v>135</v>
      </c>
      <c r="R21" s="14"/>
      <c r="S21" s="14">
        <f>MAX(IF(H21="x",0,G21),IF(J21="x",0,I21),IF(L21="x",0,K21))</f>
        <v>80</v>
      </c>
      <c r="T21" s="14">
        <f>MAX(IF(N21="x",0,M21),IF(P21="x",0,O21),IF(R21="x",0,Q21))</f>
        <v>91</v>
      </c>
      <c r="U21" s="15">
        <f>S21+T21</f>
        <v>171</v>
      </c>
      <c r="V21" s="8" t="s">
        <v>139</v>
      </c>
      <c r="W21" s="16">
        <f>U21*F21</f>
        <v>203.079964178913</v>
      </c>
    </row>
    <row r="22" spans="1:23" ht="12" customHeight="1" x14ac:dyDescent="0.25">
      <c r="A22" s="10">
        <v>34</v>
      </c>
      <c r="B22" s="15" t="s">
        <v>69</v>
      </c>
      <c r="C22" s="34" t="s">
        <v>70</v>
      </c>
      <c r="D22" s="14" t="s">
        <v>37</v>
      </c>
      <c r="E22" s="12">
        <v>52.9</v>
      </c>
      <c r="F22" s="13">
        <f>POWER(10,(Parameetrid!$C$2*(LOG10(E22/Parameetrid!$C$3))^2))</f>
        <v>1.475658326964171</v>
      </c>
      <c r="G22" s="10">
        <v>37</v>
      </c>
      <c r="H22" s="14" t="s">
        <v>133</v>
      </c>
      <c r="I22" s="10">
        <v>39</v>
      </c>
      <c r="J22" s="14" t="s">
        <v>134</v>
      </c>
      <c r="K22" s="10">
        <v>41</v>
      </c>
      <c r="L22" s="14" t="s">
        <v>134</v>
      </c>
      <c r="M22" s="10">
        <v>50</v>
      </c>
      <c r="N22" s="14" t="s">
        <v>133</v>
      </c>
      <c r="O22" s="10">
        <v>53</v>
      </c>
      <c r="P22" s="14" t="s">
        <v>133</v>
      </c>
      <c r="Q22" s="10">
        <v>55</v>
      </c>
      <c r="R22" s="14" t="s">
        <v>134</v>
      </c>
      <c r="S22" s="14">
        <f>MAX(G22:K22)</f>
        <v>41</v>
      </c>
      <c r="T22" s="14">
        <f>MAX(IF(N22="x",0,M22),IF(P22="x",0,O22),IF(R22="x",0,Q22))</f>
        <v>53</v>
      </c>
      <c r="U22" s="15">
        <f>S22+T22</f>
        <v>94</v>
      </c>
      <c r="V22" s="8" t="s">
        <v>140</v>
      </c>
      <c r="W22" s="16">
        <f>U22*F22</f>
        <v>138.71188273463207</v>
      </c>
    </row>
    <row r="23" spans="1:23" x14ac:dyDescent="0.25">
      <c r="D23" s="4"/>
      <c r="E23" s="17"/>
      <c r="F23" s="18"/>
      <c r="I23" s="5"/>
      <c r="J23" s="5"/>
      <c r="K23" s="4"/>
      <c r="L23" s="4"/>
      <c r="O23" s="5"/>
      <c r="P23" s="5"/>
      <c r="Q23" s="5"/>
      <c r="R23" s="5"/>
      <c r="S23" s="4"/>
      <c r="T23" s="4"/>
      <c r="U23" s="4"/>
      <c r="W23" s="19"/>
    </row>
    <row r="24" spans="1:23" x14ac:dyDescent="0.25">
      <c r="B24" s="20" t="s">
        <v>16</v>
      </c>
      <c r="C24" s="21"/>
      <c r="D24" s="22"/>
      <c r="E24" s="1"/>
      <c r="F24" s="23" t="s">
        <v>17</v>
      </c>
      <c r="G24" s="21"/>
      <c r="H24" s="21"/>
      <c r="I24" s="21" t="s">
        <v>119</v>
      </c>
      <c r="J24" s="21"/>
      <c r="K24" s="22"/>
      <c r="L24" s="22"/>
      <c r="M24" s="5"/>
      <c r="N24" s="5"/>
      <c r="O24" s="20" t="s">
        <v>18</v>
      </c>
      <c r="P24" s="20"/>
      <c r="Q24" s="20"/>
      <c r="R24" s="20" t="s">
        <v>118</v>
      </c>
      <c r="S24" s="21"/>
      <c r="T24" s="6"/>
    </row>
    <row r="25" spans="1:23" x14ac:dyDescent="0.25">
      <c r="C25" s="21"/>
      <c r="D25" s="22"/>
      <c r="E25" s="17"/>
      <c r="F25" s="4"/>
      <c r="G25" s="21"/>
      <c r="H25" s="21"/>
      <c r="I25" s="21" t="s">
        <v>120</v>
      </c>
      <c r="J25" s="21"/>
      <c r="K25" s="22"/>
      <c r="L25" s="22"/>
      <c r="M25" s="5"/>
      <c r="N25" s="5"/>
      <c r="O25" s="24" t="s">
        <v>19</v>
      </c>
      <c r="P25" s="22" t="s">
        <v>138</v>
      </c>
      <c r="R25" s="24"/>
      <c r="S25" s="21"/>
      <c r="T25" s="4"/>
    </row>
    <row r="26" spans="1:23" x14ac:dyDescent="0.25">
      <c r="J26" s="1" t="s">
        <v>121</v>
      </c>
    </row>
    <row r="28" spans="1:23" x14ac:dyDescent="0.25">
      <c r="Q28" s="20"/>
      <c r="R28" s="20"/>
      <c r="S28" s="20"/>
      <c r="T28" s="21"/>
    </row>
    <row r="30" spans="1:23" ht="17.399999999999999" x14ac:dyDescent="0.3">
      <c r="A30" s="43" t="s">
        <v>29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</row>
    <row r="31" spans="1:23" ht="15.6" x14ac:dyDescent="0.3">
      <c r="A31" s="44" t="s">
        <v>30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pans="1:23" x14ac:dyDescent="0.25">
      <c r="A32" s="45" t="s">
        <v>103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</row>
    <row r="33" spans="1:23" x14ac:dyDescent="0.25">
      <c r="B33" s="25"/>
      <c r="C33" s="26"/>
      <c r="G33" s="1" t="s">
        <v>106</v>
      </c>
      <c r="M33" s="3"/>
      <c r="N33" s="3"/>
      <c r="R33" s="1" t="s">
        <v>109</v>
      </c>
      <c r="U33" s="1" t="s">
        <v>108</v>
      </c>
    </row>
    <row r="34" spans="1:23" x14ac:dyDescent="0.25">
      <c r="A34" s="46" t="s">
        <v>0</v>
      </c>
      <c r="B34" s="46"/>
      <c r="C34" s="46"/>
      <c r="D34" s="46"/>
      <c r="E34" s="46"/>
      <c r="F34" s="46"/>
      <c r="G34" s="46" t="s">
        <v>1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8"/>
      <c r="S34" s="46" t="s">
        <v>2</v>
      </c>
      <c r="T34" s="46"/>
      <c r="U34" s="46"/>
      <c r="V34" s="46"/>
      <c r="W34" s="46"/>
    </row>
    <row r="35" spans="1:23" ht="13.05" customHeight="1" x14ac:dyDescent="0.25">
      <c r="A35" s="47" t="s">
        <v>3</v>
      </c>
      <c r="B35" s="47" t="s">
        <v>4</v>
      </c>
      <c r="C35" s="47" t="s">
        <v>5</v>
      </c>
      <c r="D35" s="47" t="s">
        <v>6</v>
      </c>
      <c r="E35" s="49" t="s">
        <v>7</v>
      </c>
      <c r="F35" s="50" t="s">
        <v>8</v>
      </c>
      <c r="G35" s="42" t="s">
        <v>9</v>
      </c>
      <c r="H35" s="42"/>
      <c r="I35" s="42"/>
      <c r="J35" s="42"/>
      <c r="K35" s="42"/>
      <c r="L35" s="9"/>
      <c r="M35" s="42" t="s">
        <v>10</v>
      </c>
      <c r="N35" s="42"/>
      <c r="O35" s="42"/>
      <c r="P35" s="42"/>
      <c r="Q35" s="42"/>
      <c r="R35" s="9"/>
      <c r="S35" s="42" t="s">
        <v>11</v>
      </c>
      <c r="T35" s="42" t="s">
        <v>12</v>
      </c>
      <c r="U35" s="42" t="s">
        <v>13</v>
      </c>
      <c r="V35" s="48" t="s">
        <v>14</v>
      </c>
      <c r="W35" s="51" t="s">
        <v>15</v>
      </c>
    </row>
    <row r="36" spans="1:23" x14ac:dyDescent="0.25">
      <c r="A36" s="47"/>
      <c r="B36" s="47"/>
      <c r="C36" s="47"/>
      <c r="D36" s="47"/>
      <c r="E36" s="49"/>
      <c r="F36" s="50"/>
      <c r="G36" s="9">
        <v>1</v>
      </c>
      <c r="H36" s="9"/>
      <c r="I36" s="9">
        <v>2</v>
      </c>
      <c r="J36" s="9"/>
      <c r="K36" s="9">
        <v>3</v>
      </c>
      <c r="L36" s="9"/>
      <c r="M36" s="9">
        <v>1</v>
      </c>
      <c r="N36" s="9"/>
      <c r="O36" s="9">
        <v>2</v>
      </c>
      <c r="P36" s="9"/>
      <c r="Q36" s="9">
        <v>3</v>
      </c>
      <c r="R36" s="9"/>
      <c r="S36" s="42"/>
      <c r="T36" s="42"/>
      <c r="U36" s="42"/>
      <c r="V36" s="48"/>
      <c r="W36" s="51"/>
    </row>
    <row r="37" spans="1:23" x14ac:dyDescent="0.25">
      <c r="A37" s="53" t="s">
        <v>104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</row>
    <row r="38" spans="1:23" x14ac:dyDescent="0.25">
      <c r="A38" s="10">
        <v>8</v>
      </c>
      <c r="B38" s="15" t="s">
        <v>45</v>
      </c>
      <c r="C38" s="34" t="s">
        <v>46</v>
      </c>
      <c r="D38" s="14" t="s">
        <v>44</v>
      </c>
      <c r="E38" s="12">
        <v>50.2</v>
      </c>
      <c r="F38" s="27">
        <f>POWER(10,(Parameetrid!$B$2*(LOG10(E38/Parameetrid!$B$3))^2))</f>
        <v>1.7716653727169194</v>
      </c>
      <c r="G38" s="10">
        <v>33</v>
      </c>
      <c r="H38" s="14" t="s">
        <v>133</v>
      </c>
      <c r="I38" s="10">
        <v>35</v>
      </c>
      <c r="J38" s="14" t="s">
        <v>133</v>
      </c>
      <c r="K38" s="10">
        <v>36</v>
      </c>
      <c r="L38" s="14" t="s">
        <v>133</v>
      </c>
      <c r="M38" s="10">
        <v>43</v>
      </c>
      <c r="N38" s="14" t="s">
        <v>133</v>
      </c>
      <c r="O38" s="10">
        <v>45</v>
      </c>
      <c r="P38" s="14" t="s">
        <v>134</v>
      </c>
      <c r="Q38" s="10">
        <v>45</v>
      </c>
      <c r="R38" s="14" t="s">
        <v>134</v>
      </c>
      <c r="S38" s="14">
        <f t="shared" ref="S38:S41" si="0">MAX(IF(H38="x",0,G38),IF(J38="x",0,I38),IF(L38="x",0,K38))</f>
        <v>36</v>
      </c>
      <c r="T38" s="14">
        <f t="shared" ref="T38:T41" si="1">MAX(IF(N38="x",0,M38),IF(P38="x",0,O38),IF(R38="x",0,Q38))</f>
        <v>43</v>
      </c>
      <c r="U38" s="15">
        <f t="shared" ref="U38:U41" si="2">S38+T38</f>
        <v>79</v>
      </c>
      <c r="V38" s="8" t="s">
        <v>140</v>
      </c>
      <c r="W38" s="16">
        <f t="shared" ref="W38:W41" si="3">U38*F38</f>
        <v>139.96156444463662</v>
      </c>
    </row>
    <row r="39" spans="1:23" x14ac:dyDescent="0.25">
      <c r="A39" s="10">
        <v>47</v>
      </c>
      <c r="B39" s="15" t="s">
        <v>47</v>
      </c>
      <c r="C39" s="34" t="s">
        <v>48</v>
      </c>
      <c r="D39" s="14" t="s">
        <v>44</v>
      </c>
      <c r="E39" s="12">
        <v>54.8</v>
      </c>
      <c r="F39" s="27">
        <f>POWER(10,(Parameetrid!$B$2*(LOG10(E39/Parameetrid!$B$3))^2))</f>
        <v>1.648782387137486</v>
      </c>
      <c r="G39" s="10">
        <v>23</v>
      </c>
      <c r="H39" s="14" t="s">
        <v>134</v>
      </c>
      <c r="I39" s="10">
        <v>23</v>
      </c>
      <c r="J39" s="14" t="s">
        <v>133</v>
      </c>
      <c r="K39" s="10">
        <v>26</v>
      </c>
      <c r="L39" s="14" t="s">
        <v>133</v>
      </c>
      <c r="M39" s="10">
        <v>27</v>
      </c>
      <c r="N39" s="14" t="s">
        <v>133</v>
      </c>
      <c r="O39" s="10">
        <v>30</v>
      </c>
      <c r="P39" s="14" t="s">
        <v>133</v>
      </c>
      <c r="Q39" s="10">
        <v>33</v>
      </c>
      <c r="R39" s="14" t="s">
        <v>133</v>
      </c>
      <c r="S39" s="14">
        <f t="shared" si="0"/>
        <v>26</v>
      </c>
      <c r="T39" s="14">
        <f t="shared" si="1"/>
        <v>33</v>
      </c>
      <c r="U39" s="15">
        <f t="shared" si="2"/>
        <v>59</v>
      </c>
      <c r="V39" s="8" t="s">
        <v>142</v>
      </c>
      <c r="W39" s="16">
        <f t="shared" si="3"/>
        <v>97.278160841111671</v>
      </c>
    </row>
    <row r="40" spans="1:23" x14ac:dyDescent="0.25">
      <c r="A40" s="10">
        <v>1</v>
      </c>
      <c r="B40" s="15" t="s">
        <v>49</v>
      </c>
      <c r="C40" s="34" t="s">
        <v>50</v>
      </c>
      <c r="D40" s="14" t="s">
        <v>44</v>
      </c>
      <c r="E40" s="12">
        <v>53</v>
      </c>
      <c r="F40" s="27">
        <f>POWER(10,(Parameetrid!$B$2*(LOG10(E40/Parameetrid!$B$3))^2))</f>
        <v>1.6935900548805511</v>
      </c>
      <c r="G40" s="10">
        <v>22</v>
      </c>
      <c r="H40" s="14" t="s">
        <v>133</v>
      </c>
      <c r="I40" s="10">
        <v>25</v>
      </c>
      <c r="J40" s="14" t="s">
        <v>133</v>
      </c>
      <c r="K40" s="10">
        <v>27</v>
      </c>
      <c r="L40" s="14" t="s">
        <v>133</v>
      </c>
      <c r="M40" s="10">
        <v>27</v>
      </c>
      <c r="N40" s="14" t="s">
        <v>133</v>
      </c>
      <c r="O40" s="10">
        <v>30</v>
      </c>
      <c r="P40" s="14" t="s">
        <v>133</v>
      </c>
      <c r="Q40" s="10">
        <v>32</v>
      </c>
      <c r="R40" s="14" t="s">
        <v>133</v>
      </c>
      <c r="S40" s="14">
        <f t="shared" si="0"/>
        <v>27</v>
      </c>
      <c r="T40" s="14">
        <f t="shared" si="1"/>
        <v>32</v>
      </c>
      <c r="U40" s="15">
        <f t="shared" si="2"/>
        <v>59</v>
      </c>
      <c r="V40" s="8" t="s">
        <v>141</v>
      </c>
      <c r="W40" s="16">
        <f t="shared" si="3"/>
        <v>99.92181323795252</v>
      </c>
    </row>
    <row r="41" spans="1:23" x14ac:dyDescent="0.25">
      <c r="A41" s="10">
        <v>11</v>
      </c>
      <c r="B41" s="15" t="s">
        <v>100</v>
      </c>
      <c r="C41" s="32" t="s">
        <v>128</v>
      </c>
      <c r="D41" s="14" t="s">
        <v>99</v>
      </c>
      <c r="E41" s="12">
        <v>37.85</v>
      </c>
      <c r="F41" s="27">
        <f>POWER(10,(Parameetrid!$B$2*(LOG10(E41/Parameetrid!$B$3))^2))</f>
        <v>2.307677776444645</v>
      </c>
      <c r="G41" s="10">
        <v>26</v>
      </c>
      <c r="H41" s="14" t="s">
        <v>133</v>
      </c>
      <c r="I41" s="10">
        <v>29</v>
      </c>
      <c r="J41" s="14" t="s">
        <v>133</v>
      </c>
      <c r="K41" s="10">
        <v>31</v>
      </c>
      <c r="L41" s="14" t="s">
        <v>134</v>
      </c>
      <c r="M41" s="10">
        <v>37</v>
      </c>
      <c r="N41" s="14" t="s">
        <v>133</v>
      </c>
      <c r="O41" s="10">
        <v>40</v>
      </c>
      <c r="P41" s="14" t="s">
        <v>133</v>
      </c>
      <c r="Q41" s="10">
        <v>42</v>
      </c>
      <c r="R41" s="14" t="s">
        <v>133</v>
      </c>
      <c r="S41" s="14">
        <f t="shared" si="0"/>
        <v>29</v>
      </c>
      <c r="T41" s="14">
        <f t="shared" si="1"/>
        <v>42</v>
      </c>
      <c r="U41" s="15">
        <f t="shared" si="2"/>
        <v>71</v>
      </c>
      <c r="V41" s="8" t="s">
        <v>139</v>
      </c>
      <c r="W41" s="16">
        <f t="shared" si="3"/>
        <v>163.84512212756979</v>
      </c>
    </row>
    <row r="42" spans="1:23" x14ac:dyDescent="0.25">
      <c r="A42" s="53" t="s">
        <v>33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</row>
    <row r="43" spans="1:23" x14ac:dyDescent="0.25">
      <c r="A43" s="10">
        <v>49</v>
      </c>
      <c r="B43" s="15" t="s">
        <v>42</v>
      </c>
      <c r="C43" s="32" t="s">
        <v>122</v>
      </c>
      <c r="D43" s="14" t="s">
        <v>40</v>
      </c>
      <c r="E43" s="12">
        <v>63.75</v>
      </c>
      <c r="F43" s="27">
        <f>POWER(10,(Parameetrid!$B$2*(LOG10(E43/Parameetrid!$B$3))^2))</f>
        <v>1.4730772408804185</v>
      </c>
      <c r="G43" s="10">
        <v>71</v>
      </c>
      <c r="H43" s="14" t="s">
        <v>133</v>
      </c>
      <c r="I43" s="10">
        <v>74</v>
      </c>
      <c r="J43" s="14" t="s">
        <v>133</v>
      </c>
      <c r="K43" s="10">
        <v>77</v>
      </c>
      <c r="L43" s="14" t="s">
        <v>134</v>
      </c>
      <c r="M43" s="10">
        <v>93</v>
      </c>
      <c r="N43" s="14" t="s">
        <v>133</v>
      </c>
      <c r="O43" s="10">
        <v>97</v>
      </c>
      <c r="P43" s="14" t="s">
        <v>133</v>
      </c>
      <c r="Q43" s="10">
        <v>100</v>
      </c>
      <c r="R43" s="14" t="s">
        <v>134</v>
      </c>
      <c r="S43" s="14">
        <f t="shared" ref="S43:S48" si="4">MAX(IF(H43="x",0,G43),IF(J43="x",0,I43),IF(L43="x",0,K43))</f>
        <v>74</v>
      </c>
      <c r="T43" s="14">
        <f t="shared" ref="T43:T49" si="5">MAX(IF(N43="x",0,M43),IF(P43="x",0,O43),IF(R43="x",0,Q43))</f>
        <v>97</v>
      </c>
      <c r="U43" s="15">
        <f t="shared" ref="U43:U49" si="6">S43+T43</f>
        <v>171</v>
      </c>
      <c r="V43" s="8" t="s">
        <v>139</v>
      </c>
      <c r="W43" s="16">
        <f t="shared" ref="W43:W49" si="7">U43*F43</f>
        <v>251.89620819055156</v>
      </c>
    </row>
    <row r="44" spans="1:23" x14ac:dyDescent="0.25">
      <c r="A44" s="10">
        <v>24</v>
      </c>
      <c r="B44" s="15" t="s">
        <v>58</v>
      </c>
      <c r="C44" s="34" t="s">
        <v>57</v>
      </c>
      <c r="D44" s="14" t="s">
        <v>54</v>
      </c>
      <c r="E44" s="12">
        <v>34.6</v>
      </c>
      <c r="F44" s="27">
        <f>POWER(10,(Parameetrid!$B$2*(LOG10(E44/Parameetrid!$B$3))^2))</f>
        <v>2.5364467417539771</v>
      </c>
      <c r="G44" s="10">
        <v>17</v>
      </c>
      <c r="H44" s="14" t="s">
        <v>133</v>
      </c>
      <c r="I44" s="10">
        <v>19</v>
      </c>
      <c r="J44" s="14" t="s">
        <v>134</v>
      </c>
      <c r="K44" s="10">
        <v>19</v>
      </c>
      <c r="L44" s="14" t="s">
        <v>134</v>
      </c>
      <c r="M44" s="10">
        <v>22</v>
      </c>
      <c r="N44" s="14" t="s">
        <v>133</v>
      </c>
      <c r="O44" s="10">
        <v>25</v>
      </c>
      <c r="P44" s="14" t="s">
        <v>133</v>
      </c>
      <c r="Q44" s="10">
        <v>27</v>
      </c>
      <c r="R44" s="14" t="s">
        <v>134</v>
      </c>
      <c r="S44" s="14">
        <f t="shared" si="4"/>
        <v>17</v>
      </c>
      <c r="T44" s="14">
        <f t="shared" si="5"/>
        <v>25</v>
      </c>
      <c r="U44" s="15">
        <f t="shared" si="6"/>
        <v>42</v>
      </c>
      <c r="V44" s="8" t="s">
        <v>145</v>
      </c>
      <c r="W44" s="16">
        <f t="shared" si="7"/>
        <v>106.53076315366704</v>
      </c>
    </row>
    <row r="45" spans="1:23" x14ac:dyDescent="0.25">
      <c r="A45" s="10">
        <v>43</v>
      </c>
      <c r="B45" s="15" t="s">
        <v>102</v>
      </c>
      <c r="C45" s="34" t="s">
        <v>127</v>
      </c>
      <c r="D45" s="14" t="s">
        <v>99</v>
      </c>
      <c r="E45" s="12">
        <v>38.4</v>
      </c>
      <c r="F45" s="27">
        <f>POWER(10,(Parameetrid!$B$2*(LOG10(E45/Parameetrid!$B$3))^2))</f>
        <v>2.2739641072943728</v>
      </c>
      <c r="G45" s="10">
        <v>18</v>
      </c>
      <c r="H45" s="14" t="s">
        <v>133</v>
      </c>
      <c r="I45" s="10">
        <v>20</v>
      </c>
      <c r="J45" s="14" t="s">
        <v>133</v>
      </c>
      <c r="K45" s="10">
        <v>22</v>
      </c>
      <c r="L45" s="14" t="s">
        <v>133</v>
      </c>
      <c r="M45" s="10">
        <v>28</v>
      </c>
      <c r="N45" s="14" t="s">
        <v>133</v>
      </c>
      <c r="O45" s="10">
        <v>31</v>
      </c>
      <c r="P45" s="14" t="s">
        <v>134</v>
      </c>
      <c r="Q45" s="10">
        <v>31</v>
      </c>
      <c r="R45" s="14" t="s">
        <v>133</v>
      </c>
      <c r="S45" s="14">
        <f t="shared" si="4"/>
        <v>22</v>
      </c>
      <c r="T45" s="14">
        <f t="shared" si="5"/>
        <v>31</v>
      </c>
      <c r="U45" s="15">
        <f t="shared" si="6"/>
        <v>53</v>
      </c>
      <c r="V45" s="8" t="s">
        <v>144</v>
      </c>
      <c r="W45" s="16">
        <f t="shared" si="7"/>
        <v>120.52009768660176</v>
      </c>
    </row>
    <row r="46" spans="1:23" x14ac:dyDescent="0.25">
      <c r="A46" s="10">
        <v>25</v>
      </c>
      <c r="B46" s="15" t="s">
        <v>101</v>
      </c>
      <c r="C46" s="34" t="s">
        <v>126</v>
      </c>
      <c r="D46" s="14" t="s">
        <v>99</v>
      </c>
      <c r="E46" s="12">
        <v>69.45</v>
      </c>
      <c r="F46" s="27">
        <f>POWER(10,(Parameetrid!$B$2*(LOG10(E46/Parameetrid!$B$3))^2))</f>
        <v>1.3908747618390049</v>
      </c>
      <c r="G46" s="10">
        <v>60</v>
      </c>
      <c r="H46" s="14" t="s">
        <v>133</v>
      </c>
      <c r="I46" s="10">
        <v>64</v>
      </c>
      <c r="J46" s="14" t="s">
        <v>133</v>
      </c>
      <c r="K46" s="10">
        <v>66</v>
      </c>
      <c r="L46" s="14" t="s">
        <v>134</v>
      </c>
      <c r="M46" s="10">
        <v>80</v>
      </c>
      <c r="N46" s="14" t="s">
        <v>133</v>
      </c>
      <c r="O46" s="10">
        <v>83</v>
      </c>
      <c r="P46" s="14" t="s">
        <v>134</v>
      </c>
      <c r="Q46" s="10">
        <v>83</v>
      </c>
      <c r="R46" s="14" t="s">
        <v>134</v>
      </c>
      <c r="S46" s="14">
        <f t="shared" si="4"/>
        <v>64</v>
      </c>
      <c r="T46" s="14">
        <f t="shared" si="5"/>
        <v>80</v>
      </c>
      <c r="U46" s="15">
        <f t="shared" si="6"/>
        <v>144</v>
      </c>
      <c r="V46" s="8" t="s">
        <v>140</v>
      </c>
      <c r="W46" s="16">
        <f t="shared" si="7"/>
        <v>200.2859657048167</v>
      </c>
    </row>
    <row r="47" spans="1:23" x14ac:dyDescent="0.25">
      <c r="A47" s="10">
        <v>19</v>
      </c>
      <c r="B47" s="15" t="s">
        <v>132</v>
      </c>
      <c r="C47" s="34" t="s">
        <v>129</v>
      </c>
      <c r="D47" s="14" t="s">
        <v>99</v>
      </c>
      <c r="E47" s="12">
        <v>63.45</v>
      </c>
      <c r="F47" s="27">
        <f>POWER(10,(Parameetrid!$B$2*(LOG10(E47/Parameetrid!$B$3))^2))</f>
        <v>1.4779413277123825</v>
      </c>
      <c r="G47" s="10">
        <v>40</v>
      </c>
      <c r="H47" s="14" t="s">
        <v>133</v>
      </c>
      <c r="I47" s="10">
        <v>45</v>
      </c>
      <c r="J47" s="14" t="s">
        <v>134</v>
      </c>
      <c r="K47" s="10">
        <v>45</v>
      </c>
      <c r="L47" s="14" t="s">
        <v>133</v>
      </c>
      <c r="M47" s="10">
        <v>55</v>
      </c>
      <c r="N47" s="14" t="s">
        <v>133</v>
      </c>
      <c r="O47" s="10">
        <v>60</v>
      </c>
      <c r="P47" s="14" t="s">
        <v>133</v>
      </c>
      <c r="Q47" s="10">
        <v>63</v>
      </c>
      <c r="R47" s="14" t="s">
        <v>133</v>
      </c>
      <c r="S47" s="14">
        <f t="shared" si="4"/>
        <v>45</v>
      </c>
      <c r="T47" s="14">
        <f t="shared" si="5"/>
        <v>63</v>
      </c>
      <c r="U47" s="15">
        <f t="shared" si="6"/>
        <v>108</v>
      </c>
      <c r="V47" s="8" t="s">
        <v>141</v>
      </c>
      <c r="W47" s="16">
        <f t="shared" si="7"/>
        <v>159.61766339293732</v>
      </c>
    </row>
    <row r="48" spans="1:23" x14ac:dyDescent="0.25">
      <c r="A48" s="10">
        <v>32</v>
      </c>
      <c r="B48" s="15" t="s">
        <v>95</v>
      </c>
      <c r="C48" s="34" t="s">
        <v>131</v>
      </c>
      <c r="D48" s="14" t="s">
        <v>93</v>
      </c>
      <c r="E48" s="12">
        <v>80.849999999999994</v>
      </c>
      <c r="F48" s="27">
        <f>POWER(10,(Parameetrid!$B$2*(LOG10(E48/Parameetrid!$B$3))^2))</f>
        <v>1.2704362658641193</v>
      </c>
      <c r="G48" s="10">
        <v>48</v>
      </c>
      <c r="H48" s="14" t="s">
        <v>133</v>
      </c>
      <c r="I48" s="10">
        <v>52</v>
      </c>
      <c r="J48" s="14" t="s">
        <v>133</v>
      </c>
      <c r="K48" s="10">
        <v>55</v>
      </c>
      <c r="L48" s="14" t="s">
        <v>133</v>
      </c>
      <c r="M48" s="10">
        <v>61</v>
      </c>
      <c r="N48" s="14" t="s">
        <v>133</v>
      </c>
      <c r="O48" s="10">
        <v>64</v>
      </c>
      <c r="P48" s="14" t="s">
        <v>133</v>
      </c>
      <c r="Q48" s="10">
        <v>67</v>
      </c>
      <c r="R48" s="14" t="s">
        <v>133</v>
      </c>
      <c r="S48" s="14">
        <f t="shared" si="4"/>
        <v>55</v>
      </c>
      <c r="T48" s="14">
        <f t="shared" si="5"/>
        <v>67</v>
      </c>
      <c r="U48" s="15">
        <f t="shared" si="6"/>
        <v>122</v>
      </c>
      <c r="V48" s="8" t="s">
        <v>142</v>
      </c>
      <c r="W48" s="16">
        <f t="shared" si="7"/>
        <v>154.99322443542255</v>
      </c>
    </row>
    <row r="49" spans="1:25" x14ac:dyDescent="0.25">
      <c r="A49" s="10">
        <v>25</v>
      </c>
      <c r="B49" s="15" t="s">
        <v>63</v>
      </c>
      <c r="C49" s="34" t="s">
        <v>64</v>
      </c>
      <c r="D49" s="14" t="s">
        <v>54</v>
      </c>
      <c r="E49" s="12">
        <v>60.15</v>
      </c>
      <c r="F49" s="27">
        <f>POWER(10,(Parameetrid!$B$2*(LOG10(E49/Parameetrid!$B$3))^2))</f>
        <v>1.5356468365761302</v>
      </c>
      <c r="G49" s="10">
        <v>35</v>
      </c>
      <c r="H49" s="14" t="s">
        <v>133</v>
      </c>
      <c r="I49" s="10">
        <v>38</v>
      </c>
      <c r="J49" s="14" t="s">
        <v>133</v>
      </c>
      <c r="K49" s="10">
        <v>40</v>
      </c>
      <c r="L49" s="14" t="s">
        <v>133</v>
      </c>
      <c r="M49" s="10">
        <v>41</v>
      </c>
      <c r="N49" s="14" t="s">
        <v>133</v>
      </c>
      <c r="O49" s="10">
        <v>44</v>
      </c>
      <c r="P49" s="14" t="s">
        <v>133</v>
      </c>
      <c r="Q49" s="10">
        <v>47</v>
      </c>
      <c r="R49" s="14" t="s">
        <v>133</v>
      </c>
      <c r="S49" s="14">
        <f>MAX(IF(H49="x",0,G49),IF(J49="x",0,I49),IF(L49="x",0,K49))</f>
        <v>40</v>
      </c>
      <c r="T49" s="14">
        <f t="shared" si="5"/>
        <v>47</v>
      </c>
      <c r="U49" s="15">
        <f t="shared" si="6"/>
        <v>87</v>
      </c>
      <c r="V49" s="8" t="s">
        <v>143</v>
      </c>
      <c r="W49" s="16">
        <f t="shared" si="7"/>
        <v>133.60127478212334</v>
      </c>
    </row>
    <row r="50" spans="1:25" x14ac:dyDescent="0.25">
      <c r="Y50" s="4"/>
    </row>
    <row r="51" spans="1:25" x14ac:dyDescent="0.25">
      <c r="B51" s="20" t="s">
        <v>16</v>
      </c>
      <c r="C51" s="21"/>
      <c r="D51" s="22"/>
      <c r="E51" s="1"/>
      <c r="F51" s="23" t="s">
        <v>17</v>
      </c>
      <c r="G51" s="21"/>
      <c r="H51" s="21"/>
      <c r="I51" s="21" t="s">
        <v>119</v>
      </c>
      <c r="J51" s="21"/>
      <c r="K51" s="22"/>
      <c r="L51" s="22"/>
      <c r="M51" s="5"/>
      <c r="N51" s="5"/>
      <c r="O51" s="20" t="s">
        <v>18</v>
      </c>
      <c r="P51" s="20"/>
      <c r="Q51" s="20"/>
      <c r="R51" s="20" t="s">
        <v>118</v>
      </c>
      <c r="S51" s="21"/>
      <c r="T51" s="6"/>
    </row>
    <row r="52" spans="1:25" x14ac:dyDescent="0.25">
      <c r="C52" s="21"/>
      <c r="D52" s="22"/>
      <c r="E52" s="17"/>
      <c r="F52" s="4"/>
      <c r="G52" s="21"/>
      <c r="H52" s="21"/>
      <c r="I52" s="21" t="s">
        <v>120</v>
      </c>
      <c r="J52" s="21"/>
      <c r="K52" s="22"/>
      <c r="L52" s="22"/>
      <c r="M52" s="5"/>
      <c r="N52" s="5"/>
      <c r="O52" s="24" t="s">
        <v>19</v>
      </c>
      <c r="P52" s="22" t="s">
        <v>138</v>
      </c>
      <c r="R52" s="24"/>
      <c r="S52" s="21"/>
      <c r="T52" s="4"/>
    </row>
    <row r="53" spans="1:25" x14ac:dyDescent="0.25">
      <c r="J53" s="1" t="s">
        <v>121</v>
      </c>
      <c r="M53" s="3"/>
      <c r="N53" s="3"/>
      <c r="Q53" s="4"/>
      <c r="R53" s="4"/>
      <c r="U53" s="4"/>
    </row>
    <row r="54" spans="1:25" x14ac:dyDescent="0.25">
      <c r="M54" s="3"/>
      <c r="N54" s="3"/>
      <c r="Q54" s="4"/>
      <c r="R54" s="4"/>
      <c r="U54" s="4"/>
    </row>
    <row r="55" spans="1:25" x14ac:dyDescent="0.25">
      <c r="M55" s="3"/>
      <c r="N55" s="3"/>
      <c r="Q55" s="4"/>
      <c r="R55" s="4"/>
      <c r="U55" s="4"/>
    </row>
    <row r="56" spans="1:25" x14ac:dyDescent="0.25">
      <c r="M56" s="3"/>
      <c r="N56" s="3"/>
      <c r="Q56" s="4"/>
      <c r="R56" s="4"/>
      <c r="U56" s="4"/>
    </row>
    <row r="57" spans="1:25" ht="17.399999999999999" x14ac:dyDescent="0.3">
      <c r="B57" s="30"/>
      <c r="E57" s="1"/>
      <c r="F57" s="30"/>
      <c r="G57" s="30"/>
      <c r="H57" s="30" t="s">
        <v>29</v>
      </c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</row>
    <row r="58" spans="1:25" ht="15.6" x14ac:dyDescent="0.3">
      <c r="B58" s="31"/>
      <c r="C58" s="31"/>
      <c r="D58" s="31"/>
      <c r="E58" s="31"/>
      <c r="F58" s="31"/>
      <c r="H58" s="31" t="s">
        <v>30</v>
      </c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</row>
    <row r="59" spans="1:25" x14ac:dyDescent="0.25">
      <c r="A59" s="45" t="s">
        <v>31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1:25" x14ac:dyDescent="0.25">
      <c r="G60" s="1" t="s">
        <v>107</v>
      </c>
      <c r="P60" s="1" t="s">
        <v>112</v>
      </c>
      <c r="T60" s="1" t="s">
        <v>113</v>
      </c>
    </row>
    <row r="61" spans="1:25" x14ac:dyDescent="0.25">
      <c r="A61" s="46" t="s">
        <v>0</v>
      </c>
      <c r="B61" s="46"/>
      <c r="C61" s="46"/>
      <c r="D61" s="46"/>
      <c r="E61" s="46"/>
      <c r="F61" s="46"/>
      <c r="G61" s="46" t="s">
        <v>1</v>
      </c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8"/>
      <c r="S61" s="46" t="s">
        <v>2</v>
      </c>
      <c r="T61" s="46"/>
      <c r="U61" s="46"/>
      <c r="V61" s="46"/>
      <c r="W61" s="46"/>
    </row>
    <row r="62" spans="1:25" ht="15.6" customHeight="1" x14ac:dyDescent="0.25">
      <c r="A62" s="47" t="s">
        <v>3</v>
      </c>
      <c r="B62" s="47" t="s">
        <v>4</v>
      </c>
      <c r="C62" s="47" t="s">
        <v>5</v>
      </c>
      <c r="D62" s="47" t="s">
        <v>6</v>
      </c>
      <c r="E62" s="49" t="s">
        <v>7</v>
      </c>
      <c r="F62" s="50" t="s">
        <v>8</v>
      </c>
      <c r="G62" s="42" t="s">
        <v>9</v>
      </c>
      <c r="H62" s="42"/>
      <c r="I62" s="42"/>
      <c r="J62" s="42"/>
      <c r="K62" s="42"/>
      <c r="L62" s="9"/>
      <c r="M62" s="42" t="s">
        <v>10</v>
      </c>
      <c r="N62" s="42"/>
      <c r="O62" s="42"/>
      <c r="P62" s="42"/>
      <c r="Q62" s="42"/>
      <c r="R62" s="9"/>
      <c r="S62" s="42" t="s">
        <v>11</v>
      </c>
      <c r="T62" s="42" t="s">
        <v>12</v>
      </c>
      <c r="U62" s="42" t="s">
        <v>13</v>
      </c>
      <c r="V62" s="48" t="s">
        <v>14</v>
      </c>
      <c r="W62" s="51" t="s">
        <v>15</v>
      </c>
    </row>
    <row r="63" spans="1:25" x14ac:dyDescent="0.25">
      <c r="A63" s="47"/>
      <c r="B63" s="47"/>
      <c r="C63" s="47"/>
      <c r="D63" s="47"/>
      <c r="E63" s="49"/>
      <c r="F63" s="50"/>
      <c r="G63" s="9">
        <v>1</v>
      </c>
      <c r="H63" s="9"/>
      <c r="I63" s="9">
        <v>2</v>
      </c>
      <c r="J63" s="9"/>
      <c r="K63" s="9">
        <v>3</v>
      </c>
      <c r="L63" s="9"/>
      <c r="M63" s="9">
        <v>1</v>
      </c>
      <c r="N63" s="9"/>
      <c r="O63" s="9">
        <v>2</v>
      </c>
      <c r="P63" s="9"/>
      <c r="Q63" s="9">
        <v>3</v>
      </c>
      <c r="R63" s="9"/>
      <c r="S63" s="42"/>
      <c r="T63" s="42"/>
      <c r="U63" s="42"/>
      <c r="V63" s="48"/>
      <c r="W63" s="51"/>
    </row>
    <row r="64" spans="1:25" ht="13.2" customHeight="1" x14ac:dyDescent="0.25">
      <c r="A64" s="54" t="s">
        <v>34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</row>
    <row r="65" spans="1:23" ht="13.2" customHeight="1" x14ac:dyDescent="0.25">
      <c r="A65" s="10">
        <v>56</v>
      </c>
      <c r="B65" s="11" t="s">
        <v>35</v>
      </c>
      <c r="C65" s="32" t="s">
        <v>36</v>
      </c>
      <c r="D65" s="14" t="s">
        <v>37</v>
      </c>
      <c r="E65" s="12">
        <v>61.45</v>
      </c>
      <c r="F65" s="27">
        <f>POWER(10,(Parameetrid!$B$2*(LOG10(E65/Parameetrid!$B$3))^2))</f>
        <v>1.5119544008664714</v>
      </c>
      <c r="G65" s="10">
        <v>60</v>
      </c>
      <c r="H65" s="14" t="s">
        <v>133</v>
      </c>
      <c r="I65" s="10">
        <v>63</v>
      </c>
      <c r="J65" s="14" t="s">
        <v>133</v>
      </c>
      <c r="K65" s="10">
        <v>67</v>
      </c>
      <c r="L65" s="14" t="s">
        <v>133</v>
      </c>
      <c r="M65" s="10">
        <v>80</v>
      </c>
      <c r="N65" s="14" t="s">
        <v>133</v>
      </c>
      <c r="O65" s="10">
        <v>85</v>
      </c>
      <c r="P65" s="14" t="s">
        <v>134</v>
      </c>
      <c r="Q65" s="10">
        <v>85</v>
      </c>
      <c r="R65" s="14" t="s">
        <v>134</v>
      </c>
      <c r="S65" s="14">
        <f>MAX(IF(H66="x",0,G65),IF(J65="x",0,I65),IF(L65="x",0,K65))</f>
        <v>67</v>
      </c>
      <c r="T65" s="14">
        <f t="shared" ref="T65:T73" si="8">MAX(IF(N65="x",0,M65),IF(P65="x",0,O65),IF(R65="x",0,Q65))</f>
        <v>80</v>
      </c>
      <c r="U65" s="15">
        <f t="shared" ref="U65:U73" si="9">S65+T65</f>
        <v>147</v>
      </c>
      <c r="V65" s="8" t="s">
        <v>143</v>
      </c>
      <c r="W65" s="16">
        <f t="shared" ref="W65:W73" si="10">U65*F65</f>
        <v>222.2572969273713</v>
      </c>
    </row>
    <row r="66" spans="1:23" x14ac:dyDescent="0.25">
      <c r="A66" s="10">
        <v>22</v>
      </c>
      <c r="B66" s="15" t="s">
        <v>43</v>
      </c>
      <c r="C66" s="32" t="s">
        <v>123</v>
      </c>
      <c r="D66" s="14" t="s">
        <v>40</v>
      </c>
      <c r="E66" s="12">
        <v>69.650000000000006</v>
      </c>
      <c r="F66" s="27">
        <f>POWER(10,(Parameetrid!$B$2*(LOG10(E66/Parameetrid!$B$3))^2))</f>
        <v>1.3883064770750864</v>
      </c>
      <c r="G66" s="10">
        <v>80</v>
      </c>
      <c r="H66" s="14" t="s">
        <v>133</v>
      </c>
      <c r="I66" s="10">
        <v>83</v>
      </c>
      <c r="J66" s="14" t="s">
        <v>133</v>
      </c>
      <c r="K66" s="10">
        <v>85</v>
      </c>
      <c r="L66" s="14" t="s">
        <v>134</v>
      </c>
      <c r="M66" s="10">
        <v>100</v>
      </c>
      <c r="N66" s="14" t="s">
        <v>134</v>
      </c>
      <c r="O66" s="10">
        <v>100</v>
      </c>
      <c r="P66" s="14" t="s">
        <v>134</v>
      </c>
      <c r="Q66" s="10">
        <v>102</v>
      </c>
      <c r="R66" s="14" t="s">
        <v>134</v>
      </c>
      <c r="S66" s="14">
        <f>MAX(IF(H73="x",0,G66),IF(J66="x",0,I66),IF(L66="x",0,K66))</f>
        <v>83</v>
      </c>
      <c r="T66" s="14">
        <f t="shared" si="8"/>
        <v>0</v>
      </c>
      <c r="U66" s="15">
        <f t="shared" si="9"/>
        <v>83</v>
      </c>
      <c r="V66" s="8" t="s">
        <v>144</v>
      </c>
      <c r="W66" s="16">
        <f t="shared" si="10"/>
        <v>115.22943759723216</v>
      </c>
    </row>
    <row r="67" spans="1:23" x14ac:dyDescent="0.25">
      <c r="A67" s="10">
        <v>6</v>
      </c>
      <c r="B67" s="15" t="s">
        <v>59</v>
      </c>
      <c r="C67" s="34" t="s">
        <v>60</v>
      </c>
      <c r="D67" s="14" t="s">
        <v>54</v>
      </c>
      <c r="E67" s="12">
        <v>105.2</v>
      </c>
      <c r="F67" s="27">
        <f>POWER(10,(Parameetrid!$B$2*(LOG10(E67/Parameetrid!$B$3))^2))</f>
        <v>1.1238839063290234</v>
      </c>
      <c r="G67" s="10">
        <v>98</v>
      </c>
      <c r="H67" s="14" t="s">
        <v>133</v>
      </c>
      <c r="I67" s="10">
        <v>104</v>
      </c>
      <c r="J67" s="14" t="s">
        <v>136</v>
      </c>
      <c r="K67" s="10">
        <v>106</v>
      </c>
      <c r="L67" s="14" t="s">
        <v>136</v>
      </c>
      <c r="M67" s="10">
        <v>117</v>
      </c>
      <c r="N67" s="14" t="s">
        <v>133</v>
      </c>
      <c r="O67" s="10">
        <v>122</v>
      </c>
      <c r="P67" s="14" t="s">
        <v>133</v>
      </c>
      <c r="Q67" s="10">
        <v>124</v>
      </c>
      <c r="R67" s="14" t="s">
        <v>134</v>
      </c>
      <c r="S67" s="14">
        <f t="shared" ref="S67:S73" si="11">MAX(IF(H67="x",0,G67),IF(J67="x",0,I67),IF(L67="x",0,K67))</f>
        <v>106</v>
      </c>
      <c r="T67" s="14">
        <f t="shared" si="8"/>
        <v>122</v>
      </c>
      <c r="U67" s="15">
        <f t="shared" si="9"/>
        <v>228</v>
      </c>
      <c r="V67" s="8" t="s">
        <v>139</v>
      </c>
      <c r="W67" s="16">
        <f t="shared" si="10"/>
        <v>256.24553064301733</v>
      </c>
    </row>
    <row r="68" spans="1:23" x14ac:dyDescent="0.25">
      <c r="A68" s="10">
        <v>57</v>
      </c>
      <c r="B68" s="15" t="s">
        <v>84</v>
      </c>
      <c r="C68" s="34" t="s">
        <v>85</v>
      </c>
      <c r="D68" s="14" t="s">
        <v>80</v>
      </c>
      <c r="E68" s="12">
        <v>54.15</v>
      </c>
      <c r="F68" s="27">
        <f>POWER(10,(Parameetrid!$B$2*(LOG10(E68/Parameetrid!$B$3))^2))</f>
        <v>1.6645192476318345</v>
      </c>
      <c r="G68" s="10">
        <v>61</v>
      </c>
      <c r="H68" s="14" t="s">
        <v>133</v>
      </c>
      <c r="I68" s="10">
        <v>64</v>
      </c>
      <c r="J68" s="14" t="s">
        <v>133</v>
      </c>
      <c r="K68" s="10">
        <v>67</v>
      </c>
      <c r="L68" s="14" t="s">
        <v>134</v>
      </c>
      <c r="M68" s="10">
        <v>73</v>
      </c>
      <c r="N68" s="14" t="s">
        <v>133</v>
      </c>
      <c r="O68" s="10">
        <v>77</v>
      </c>
      <c r="P68" s="14" t="s">
        <v>134</v>
      </c>
      <c r="Q68" s="10">
        <v>77</v>
      </c>
      <c r="R68" s="14" t="s">
        <v>134</v>
      </c>
      <c r="S68" s="14">
        <f t="shared" si="11"/>
        <v>64</v>
      </c>
      <c r="T68" s="14">
        <f t="shared" si="8"/>
        <v>73</v>
      </c>
      <c r="U68" s="15">
        <f t="shared" si="9"/>
        <v>137</v>
      </c>
      <c r="V68" s="8" t="s">
        <v>142</v>
      </c>
      <c r="W68" s="16">
        <f t="shared" si="10"/>
        <v>228.03913692556131</v>
      </c>
    </row>
    <row r="69" spans="1:23" x14ac:dyDescent="0.25">
      <c r="A69" s="10">
        <v>48</v>
      </c>
      <c r="B69" s="15" t="s">
        <v>88</v>
      </c>
      <c r="C69" s="34" t="s">
        <v>89</v>
      </c>
      <c r="D69" s="14" t="s">
        <v>80</v>
      </c>
      <c r="E69" s="12">
        <v>72.5</v>
      </c>
      <c r="F69" s="27">
        <f>POWER(10,(Parameetrid!$B$2*(LOG10(E69/Parameetrid!$B$3))^2))</f>
        <v>1.3537114467212332</v>
      </c>
      <c r="G69" s="10">
        <v>30</v>
      </c>
      <c r="H69" s="14" t="s">
        <v>133</v>
      </c>
      <c r="I69" s="10">
        <v>33</v>
      </c>
      <c r="J69" s="14" t="s">
        <v>133</v>
      </c>
      <c r="K69" s="10">
        <v>35</v>
      </c>
      <c r="L69" s="14" t="s">
        <v>134</v>
      </c>
      <c r="M69" s="10">
        <v>40</v>
      </c>
      <c r="N69" s="14" t="s">
        <v>133</v>
      </c>
      <c r="O69" s="10">
        <v>43</v>
      </c>
      <c r="P69" s="14" t="s">
        <v>133</v>
      </c>
      <c r="Q69" s="10">
        <v>45</v>
      </c>
      <c r="R69" s="14" t="s">
        <v>133</v>
      </c>
      <c r="S69" s="14">
        <f t="shared" si="11"/>
        <v>33</v>
      </c>
      <c r="T69" s="14">
        <f t="shared" si="8"/>
        <v>45</v>
      </c>
      <c r="U69" s="15">
        <f t="shared" si="9"/>
        <v>78</v>
      </c>
      <c r="V69" s="8" t="s">
        <v>145</v>
      </c>
      <c r="W69" s="16">
        <f t="shared" si="10"/>
        <v>105.58949284425618</v>
      </c>
    </row>
    <row r="70" spans="1:23" x14ac:dyDescent="0.25">
      <c r="A70" s="10">
        <v>28</v>
      </c>
      <c r="B70" s="15" t="s">
        <v>92</v>
      </c>
      <c r="C70" s="34" t="s">
        <v>94</v>
      </c>
      <c r="D70" s="14" t="s">
        <v>93</v>
      </c>
      <c r="E70" s="12">
        <v>58.95</v>
      </c>
      <c r="F70" s="27">
        <f>POWER(10,(Parameetrid!$B$2*(LOG10(E70/Parameetrid!$B$3))^2))</f>
        <v>1.5587249353727779</v>
      </c>
      <c r="G70" s="10">
        <v>60</v>
      </c>
      <c r="H70" s="14" t="s">
        <v>133</v>
      </c>
      <c r="I70" s="10">
        <v>63</v>
      </c>
      <c r="J70" s="14" t="s">
        <v>133</v>
      </c>
      <c r="K70" s="10">
        <v>65</v>
      </c>
      <c r="L70" s="14" t="s">
        <v>133</v>
      </c>
      <c r="M70" s="10">
        <v>82</v>
      </c>
      <c r="N70" s="14" t="s">
        <v>133</v>
      </c>
      <c r="O70" s="10">
        <v>86</v>
      </c>
      <c r="P70" s="14" t="s">
        <v>133</v>
      </c>
      <c r="Q70" s="10">
        <v>90</v>
      </c>
      <c r="R70" s="14" t="s">
        <v>134</v>
      </c>
      <c r="S70" s="14">
        <f t="shared" si="11"/>
        <v>65</v>
      </c>
      <c r="T70" s="14">
        <f t="shared" si="8"/>
        <v>86</v>
      </c>
      <c r="U70" s="15">
        <f t="shared" si="9"/>
        <v>151</v>
      </c>
      <c r="V70" s="8" t="s">
        <v>140</v>
      </c>
      <c r="W70" s="16">
        <f t="shared" si="10"/>
        <v>235.36746524128947</v>
      </c>
    </row>
    <row r="71" spans="1:23" x14ac:dyDescent="0.25">
      <c r="A71" s="10">
        <v>4</v>
      </c>
      <c r="B71" s="15" t="s">
        <v>61</v>
      </c>
      <c r="C71" s="34" t="s">
        <v>62</v>
      </c>
      <c r="D71" s="14" t="s">
        <v>54</v>
      </c>
      <c r="E71" s="12">
        <v>83.8</v>
      </c>
      <c r="F71" s="27">
        <f>POWER(10,(Parameetrid!$B$2*(LOG10(E71/Parameetrid!$B$3))^2))</f>
        <v>1.246222657831271</v>
      </c>
      <c r="G71" s="10">
        <v>76</v>
      </c>
      <c r="H71" s="14" t="s">
        <v>133</v>
      </c>
      <c r="I71" s="10">
        <v>80</v>
      </c>
      <c r="J71" s="14" t="s">
        <v>133</v>
      </c>
      <c r="K71" s="10">
        <v>85</v>
      </c>
      <c r="L71" s="14" t="s">
        <v>133</v>
      </c>
      <c r="M71" s="10">
        <v>97</v>
      </c>
      <c r="N71" s="14" t="s">
        <v>133</v>
      </c>
      <c r="O71" s="10">
        <v>103</v>
      </c>
      <c r="P71" s="14" t="s">
        <v>133</v>
      </c>
      <c r="Q71" s="10">
        <v>105</v>
      </c>
      <c r="R71" s="14" t="s">
        <v>134</v>
      </c>
      <c r="S71" s="14">
        <f t="shared" si="11"/>
        <v>85</v>
      </c>
      <c r="T71" s="14">
        <f t="shared" si="8"/>
        <v>103</v>
      </c>
      <c r="U71" s="15">
        <f t="shared" si="9"/>
        <v>188</v>
      </c>
      <c r="V71" s="8" t="s">
        <v>141</v>
      </c>
      <c r="W71" s="16">
        <f t="shared" si="10"/>
        <v>234.28985967227894</v>
      </c>
    </row>
    <row r="72" spans="1:23" x14ac:dyDescent="0.25">
      <c r="A72" s="10"/>
      <c r="B72" s="15"/>
      <c r="C72" s="34"/>
      <c r="D72" s="14"/>
      <c r="E72" s="12"/>
      <c r="F72" s="27" t="e">
        <f>POWER(10,(Parameetrid!$B$2*(LOG10(E72/Parameetrid!$B$3))^2))</f>
        <v>#NUM!</v>
      </c>
      <c r="G72" s="10"/>
      <c r="H72" s="14"/>
      <c r="I72" s="10"/>
      <c r="J72" s="14"/>
      <c r="K72" s="10"/>
      <c r="L72" s="14"/>
      <c r="M72" s="10"/>
      <c r="N72" s="14"/>
      <c r="O72" s="10"/>
      <c r="P72" s="14"/>
      <c r="Q72" s="10"/>
      <c r="R72" s="14"/>
      <c r="S72" s="14">
        <f t="shared" si="11"/>
        <v>0</v>
      </c>
      <c r="T72" s="14">
        <f t="shared" si="8"/>
        <v>0</v>
      </c>
      <c r="U72" s="15">
        <f t="shared" si="9"/>
        <v>0</v>
      </c>
      <c r="V72" s="8"/>
      <c r="W72" s="16" t="e">
        <f t="shared" si="10"/>
        <v>#NUM!</v>
      </c>
    </row>
    <row r="73" spans="1:23" x14ac:dyDescent="0.25">
      <c r="A73" s="10"/>
      <c r="B73" s="15"/>
      <c r="C73" s="33"/>
      <c r="D73" s="14"/>
      <c r="E73" s="12"/>
      <c r="F73" s="27" t="e">
        <f>POWER(10,(Parameetrid!$B$2*(LOG10(E73/Parameetrid!$B$3))^2))</f>
        <v>#NUM!</v>
      </c>
      <c r="G73" s="10"/>
      <c r="H73" s="14"/>
      <c r="I73" s="10"/>
      <c r="J73" s="14"/>
      <c r="K73" s="10"/>
      <c r="L73" s="14"/>
      <c r="M73" s="10"/>
      <c r="N73" s="14"/>
      <c r="O73" s="10"/>
      <c r="P73" s="14"/>
      <c r="Q73" s="10"/>
      <c r="R73" s="14"/>
      <c r="S73" s="14">
        <f t="shared" si="11"/>
        <v>0</v>
      </c>
      <c r="T73" s="14">
        <f t="shared" si="8"/>
        <v>0</v>
      </c>
      <c r="U73" s="15">
        <f t="shared" si="9"/>
        <v>0</v>
      </c>
      <c r="V73" s="8"/>
      <c r="W73" s="16" t="e">
        <f t="shared" si="10"/>
        <v>#NUM!</v>
      </c>
    </row>
    <row r="74" spans="1:23" ht="17.399999999999999" x14ac:dyDescent="0.3">
      <c r="B74" s="30"/>
      <c r="E74" s="1"/>
      <c r="N74" s="30"/>
      <c r="O74" s="30"/>
      <c r="P74" s="30"/>
      <c r="Q74" s="30"/>
      <c r="R74" s="30"/>
      <c r="S74" s="30"/>
      <c r="T74" s="30"/>
      <c r="U74" s="30"/>
      <c r="V74" s="30"/>
      <c r="W74" s="30"/>
    </row>
    <row r="75" spans="1:23" ht="17.399999999999999" x14ac:dyDescent="0.3">
      <c r="B75" s="20" t="s">
        <v>16</v>
      </c>
      <c r="C75" s="21"/>
      <c r="D75" s="22"/>
      <c r="E75" s="1"/>
      <c r="F75" s="23" t="s">
        <v>17</v>
      </c>
      <c r="G75" s="21"/>
      <c r="H75" s="21"/>
      <c r="I75" s="21" t="s">
        <v>119</v>
      </c>
      <c r="J75" s="21"/>
      <c r="K75" s="22"/>
      <c r="L75" s="22"/>
      <c r="M75" s="5"/>
      <c r="N75" s="5"/>
      <c r="O75" s="20" t="s">
        <v>18</v>
      </c>
      <c r="P75" s="30"/>
      <c r="Q75" s="30"/>
      <c r="R75" s="4" t="s">
        <v>118</v>
      </c>
      <c r="S75" s="30"/>
      <c r="T75" s="30"/>
      <c r="U75" s="30"/>
      <c r="V75" s="30"/>
      <c r="W75" s="30"/>
    </row>
    <row r="76" spans="1:23" ht="17.399999999999999" x14ac:dyDescent="0.3">
      <c r="C76" s="21"/>
      <c r="D76" s="22"/>
      <c r="E76" s="17"/>
      <c r="F76" s="4"/>
      <c r="G76" s="21"/>
      <c r="H76" s="21"/>
      <c r="I76" s="21" t="s">
        <v>120</v>
      </c>
      <c r="J76" s="21"/>
      <c r="K76" s="22"/>
      <c r="L76" s="22"/>
      <c r="M76" s="5"/>
      <c r="N76" s="5"/>
      <c r="O76" s="24" t="s">
        <v>19</v>
      </c>
      <c r="P76" s="30"/>
      <c r="Q76" s="30"/>
      <c r="R76" s="4" t="s">
        <v>138</v>
      </c>
      <c r="S76" s="30"/>
      <c r="T76" s="30"/>
      <c r="U76" s="30"/>
      <c r="V76" s="30"/>
      <c r="W76" s="30"/>
    </row>
    <row r="77" spans="1:23" ht="17.399999999999999" x14ac:dyDescent="0.3">
      <c r="B77" s="30"/>
      <c r="E77" s="1"/>
      <c r="F77" s="30"/>
      <c r="G77" s="30"/>
      <c r="J77" s="1" t="s">
        <v>121</v>
      </c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</row>
    <row r="78" spans="1:23" ht="17.399999999999999" x14ac:dyDescent="0.3">
      <c r="B78" s="30"/>
      <c r="E78" s="1"/>
      <c r="F78" s="30"/>
      <c r="G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</row>
    <row r="79" spans="1:23" ht="17.399999999999999" x14ac:dyDescent="0.3">
      <c r="C79" s="41"/>
      <c r="D79" s="4" t="s">
        <v>146</v>
      </c>
      <c r="E79" s="1"/>
      <c r="G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</row>
    <row r="80" spans="1:23" ht="17.399999999999999" x14ac:dyDescent="0.3">
      <c r="C80" s="41"/>
      <c r="D80" s="4" t="s">
        <v>147</v>
      </c>
      <c r="E80" s="1"/>
      <c r="G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</row>
    <row r="81" spans="1:23" ht="17.399999999999999" x14ac:dyDescent="0.3">
      <c r="B81" s="30"/>
      <c r="E81" s="1"/>
      <c r="F81" s="30"/>
      <c r="G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</row>
    <row r="82" spans="1:23" ht="17.399999999999999" x14ac:dyDescent="0.3">
      <c r="B82" s="30"/>
      <c r="E82" s="1"/>
      <c r="F82" s="30"/>
      <c r="G82" s="30"/>
      <c r="H82" s="30" t="s">
        <v>29</v>
      </c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</row>
    <row r="83" spans="1:23" ht="15.6" x14ac:dyDescent="0.3">
      <c r="B83" s="31"/>
      <c r="C83" s="31"/>
      <c r="D83" s="31"/>
      <c r="E83" s="31"/>
      <c r="F83" s="31"/>
      <c r="H83" s="31" t="s">
        <v>30</v>
      </c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</row>
    <row r="84" spans="1:23" x14ac:dyDescent="0.25">
      <c r="A84" s="45" t="s">
        <v>31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1:23" x14ac:dyDescent="0.25">
      <c r="G85" s="1" t="s">
        <v>114</v>
      </c>
      <c r="P85" s="1" t="s">
        <v>116</v>
      </c>
      <c r="T85" s="1" t="s">
        <v>115</v>
      </c>
    </row>
    <row r="86" spans="1:23" x14ac:dyDescent="0.25">
      <c r="A86" s="46" t="s">
        <v>0</v>
      </c>
      <c r="B86" s="46"/>
      <c r="C86" s="46"/>
      <c r="D86" s="46"/>
      <c r="E86" s="46"/>
      <c r="F86" s="46"/>
      <c r="G86" s="46" t="s">
        <v>1</v>
      </c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8"/>
      <c r="S86" s="46" t="s">
        <v>2</v>
      </c>
      <c r="T86" s="46"/>
      <c r="U86" s="46"/>
      <c r="V86" s="46"/>
      <c r="W86" s="46"/>
    </row>
    <row r="87" spans="1:23" x14ac:dyDescent="0.25">
      <c r="A87" s="47" t="s">
        <v>3</v>
      </c>
      <c r="B87" s="47" t="s">
        <v>4</v>
      </c>
      <c r="C87" s="47" t="s">
        <v>5</v>
      </c>
      <c r="D87" s="47" t="s">
        <v>6</v>
      </c>
      <c r="E87" s="49" t="s">
        <v>7</v>
      </c>
      <c r="F87" s="50" t="s">
        <v>8</v>
      </c>
      <c r="G87" s="42" t="s">
        <v>9</v>
      </c>
      <c r="H87" s="42"/>
      <c r="I87" s="42"/>
      <c r="J87" s="42"/>
      <c r="K87" s="42"/>
      <c r="L87" s="9"/>
      <c r="M87" s="42" t="s">
        <v>10</v>
      </c>
      <c r="N87" s="42"/>
      <c r="O87" s="42"/>
      <c r="P87" s="42"/>
      <c r="Q87" s="42"/>
      <c r="R87" s="9"/>
      <c r="S87" s="42" t="s">
        <v>11</v>
      </c>
      <c r="T87" s="42" t="s">
        <v>12</v>
      </c>
      <c r="U87" s="42" t="s">
        <v>13</v>
      </c>
      <c r="V87" s="48" t="s">
        <v>14</v>
      </c>
      <c r="W87" s="51" t="s">
        <v>15</v>
      </c>
    </row>
    <row r="88" spans="1:23" x14ac:dyDescent="0.25">
      <c r="A88" s="47"/>
      <c r="B88" s="47"/>
      <c r="C88" s="47"/>
      <c r="D88" s="47"/>
      <c r="E88" s="49"/>
      <c r="F88" s="50"/>
      <c r="G88" s="9">
        <v>1</v>
      </c>
      <c r="H88" s="9"/>
      <c r="I88" s="9">
        <v>2</v>
      </c>
      <c r="J88" s="9"/>
      <c r="K88" s="9">
        <v>3</v>
      </c>
      <c r="L88" s="9"/>
      <c r="M88" s="9">
        <v>1</v>
      </c>
      <c r="N88" s="9"/>
      <c r="O88" s="9">
        <v>2</v>
      </c>
      <c r="P88" s="9"/>
      <c r="Q88" s="9">
        <v>3</v>
      </c>
      <c r="R88" s="9"/>
      <c r="S88" s="42"/>
      <c r="T88" s="42"/>
      <c r="U88" s="42"/>
      <c r="V88" s="48"/>
      <c r="W88" s="51"/>
    </row>
    <row r="89" spans="1:23" x14ac:dyDescent="0.25">
      <c r="A89" s="55" t="s">
        <v>38</v>
      </c>
      <c r="B89" s="56"/>
      <c r="C89" s="56"/>
      <c r="D89" s="56"/>
      <c r="E89" s="56"/>
      <c r="F89" s="56" t="e">
        <f>POWER(10,(Parameetrid!$B$2*(LOG10(E89/Parameetrid!$B$3))^2))</f>
        <v>#NUM!</v>
      </c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7"/>
    </row>
    <row r="90" spans="1:23" x14ac:dyDescent="0.25">
      <c r="A90" s="10">
        <v>45</v>
      </c>
      <c r="B90" s="11" t="s">
        <v>39</v>
      </c>
      <c r="C90" s="32" t="s">
        <v>124</v>
      </c>
      <c r="D90" s="14" t="s">
        <v>40</v>
      </c>
      <c r="E90" s="12">
        <v>77.3</v>
      </c>
      <c r="F90" s="27">
        <f>POWER(10,(Parameetrid!$B$2*(LOG10(E90/Parameetrid!$B$3))^2))</f>
        <v>1.3029210246733591</v>
      </c>
      <c r="G90" s="10">
        <v>88</v>
      </c>
      <c r="H90" s="14" t="s">
        <v>134</v>
      </c>
      <c r="I90" s="10">
        <v>88</v>
      </c>
      <c r="J90" s="14" t="s">
        <v>133</v>
      </c>
      <c r="K90" s="10">
        <v>93</v>
      </c>
      <c r="L90" s="14" t="s">
        <v>133</v>
      </c>
      <c r="M90" s="10">
        <v>107</v>
      </c>
      <c r="N90" s="14" t="s">
        <v>134</v>
      </c>
      <c r="O90" s="10">
        <v>107</v>
      </c>
      <c r="P90" s="14" t="s">
        <v>133</v>
      </c>
      <c r="Q90" s="10">
        <v>115</v>
      </c>
      <c r="R90" s="14" t="s">
        <v>134</v>
      </c>
      <c r="S90" s="14">
        <f t="shared" ref="S90:S94" si="12">MAX(IF(H90="x",0,G90),IF(J90="x",0,I90),IF(L90="x",0,K90))</f>
        <v>93</v>
      </c>
      <c r="T90" s="14">
        <f t="shared" ref="T90:T94" si="13">MAX(IF(N90="x",0,M90),IF(P90="x",0,O90),IF(R90="x",0,Q90))</f>
        <v>107</v>
      </c>
      <c r="U90" s="15">
        <f t="shared" ref="U90:U94" si="14">S90+T90</f>
        <v>200</v>
      </c>
      <c r="V90" s="8" t="s">
        <v>141</v>
      </c>
      <c r="W90" s="16">
        <f t="shared" ref="W90:W94" si="15">U90*F90</f>
        <v>260.58420493467185</v>
      </c>
    </row>
    <row r="91" spans="1:23" x14ac:dyDescent="0.25">
      <c r="A91" s="10">
        <v>53</v>
      </c>
      <c r="B91" s="15" t="s">
        <v>41</v>
      </c>
      <c r="C91" s="32" t="s">
        <v>125</v>
      </c>
      <c r="D91" s="14" t="s">
        <v>40</v>
      </c>
      <c r="E91" s="12">
        <v>145.65</v>
      </c>
      <c r="F91" s="27">
        <f>POWER(10,(Parameetrid!$B$2*(LOG10(E91/Parameetrid!$B$3))^2))</f>
        <v>1.0257565615350239</v>
      </c>
      <c r="G91" s="10">
        <v>115</v>
      </c>
      <c r="H91" s="14" t="s">
        <v>133</v>
      </c>
      <c r="I91" s="10">
        <v>119</v>
      </c>
      <c r="J91" s="14" t="s">
        <v>133</v>
      </c>
      <c r="K91" s="10">
        <v>123</v>
      </c>
      <c r="L91" s="14" t="s">
        <v>133</v>
      </c>
      <c r="M91" s="10">
        <v>145</v>
      </c>
      <c r="N91" s="14" t="s">
        <v>133</v>
      </c>
      <c r="O91" s="10">
        <v>150</v>
      </c>
      <c r="P91" s="14" t="s">
        <v>133</v>
      </c>
      <c r="Q91" s="10">
        <v>154</v>
      </c>
      <c r="R91" s="14" t="s">
        <v>133</v>
      </c>
      <c r="S91" s="14">
        <f t="shared" si="12"/>
        <v>123</v>
      </c>
      <c r="T91" s="14">
        <f t="shared" si="13"/>
        <v>154</v>
      </c>
      <c r="U91" s="15">
        <f t="shared" si="14"/>
        <v>277</v>
      </c>
      <c r="V91" s="8" t="s">
        <v>140</v>
      </c>
      <c r="W91" s="16">
        <f t="shared" si="15"/>
        <v>284.13456754520161</v>
      </c>
    </row>
    <row r="92" spans="1:23" x14ac:dyDescent="0.25">
      <c r="A92" s="10">
        <v>57</v>
      </c>
      <c r="B92" s="15" t="s">
        <v>86</v>
      </c>
      <c r="C92" s="34" t="s">
        <v>87</v>
      </c>
      <c r="D92" s="14" t="s">
        <v>80</v>
      </c>
      <c r="E92" s="12">
        <v>84.6</v>
      </c>
      <c r="F92" s="27">
        <f>POWER(10,(Parameetrid!$B$2*(LOG10(E92/Parameetrid!$B$3))^2))</f>
        <v>1.2400485408416462</v>
      </c>
      <c r="G92" s="10">
        <v>100</v>
      </c>
      <c r="H92" s="14" t="s">
        <v>133</v>
      </c>
      <c r="I92" s="10">
        <v>105</v>
      </c>
      <c r="J92" s="14" t="s">
        <v>133</v>
      </c>
      <c r="K92" s="10">
        <v>108</v>
      </c>
      <c r="L92" s="14" t="s">
        <v>134</v>
      </c>
      <c r="M92" s="10">
        <v>117</v>
      </c>
      <c r="N92" s="14" t="s">
        <v>133</v>
      </c>
      <c r="O92" s="10">
        <v>124</v>
      </c>
      <c r="P92" s="14" t="s">
        <v>133</v>
      </c>
      <c r="Q92" s="10">
        <v>128</v>
      </c>
      <c r="R92" s="14" t="s">
        <v>133</v>
      </c>
      <c r="S92" s="14">
        <f t="shared" si="12"/>
        <v>105</v>
      </c>
      <c r="T92" s="14">
        <f t="shared" si="13"/>
        <v>128</v>
      </c>
      <c r="U92" s="15">
        <f t="shared" si="14"/>
        <v>233</v>
      </c>
      <c r="V92" s="8" t="s">
        <v>139</v>
      </c>
      <c r="W92" s="16">
        <f t="shared" si="15"/>
        <v>288.93131001610357</v>
      </c>
    </row>
    <row r="93" spans="1:23" x14ac:dyDescent="0.25">
      <c r="A93" s="10">
        <v>30</v>
      </c>
      <c r="B93" s="15" t="s">
        <v>65</v>
      </c>
      <c r="C93" s="33" t="s">
        <v>66</v>
      </c>
      <c r="D93" s="14" t="s">
        <v>54</v>
      </c>
      <c r="E93" s="12">
        <v>67.349999999999994</v>
      </c>
      <c r="F93" s="27">
        <f>POWER(10,(Parameetrid!$B$2*(LOG10(E93/Parameetrid!$B$3))^2))</f>
        <v>1.4190544319773404</v>
      </c>
      <c r="G93" s="10">
        <v>58</v>
      </c>
      <c r="H93" s="14" t="s">
        <v>133</v>
      </c>
      <c r="I93" s="10">
        <v>63</v>
      </c>
      <c r="J93" s="14" t="s">
        <v>133</v>
      </c>
      <c r="K93" s="10">
        <v>65</v>
      </c>
      <c r="L93" s="14" t="s">
        <v>133</v>
      </c>
      <c r="M93" s="10">
        <v>76</v>
      </c>
      <c r="N93" s="14" t="s">
        <v>133</v>
      </c>
      <c r="O93" s="10">
        <v>81</v>
      </c>
      <c r="P93" s="14" t="s">
        <v>133</v>
      </c>
      <c r="Q93" s="10">
        <v>83</v>
      </c>
      <c r="R93" s="14" t="s">
        <v>133</v>
      </c>
      <c r="S93" s="14">
        <f t="shared" si="12"/>
        <v>65</v>
      </c>
      <c r="T93" s="14">
        <f t="shared" si="13"/>
        <v>83</v>
      </c>
      <c r="U93" s="15">
        <f t="shared" si="14"/>
        <v>148</v>
      </c>
      <c r="V93" s="8" t="s">
        <v>143</v>
      </c>
      <c r="W93" s="16">
        <f t="shared" si="15"/>
        <v>210.02005593264639</v>
      </c>
    </row>
    <row r="94" spans="1:23" x14ac:dyDescent="0.25">
      <c r="A94" s="10">
        <v>2</v>
      </c>
      <c r="B94" s="15" t="s">
        <v>117</v>
      </c>
      <c r="C94" s="33">
        <v>39043</v>
      </c>
      <c r="D94" s="14" t="s">
        <v>54</v>
      </c>
      <c r="E94" s="12">
        <v>70.849999999999994</v>
      </c>
      <c r="F94" s="27">
        <f>POWER(10,(Parameetrid!$B$2*(LOG10(E94/Parameetrid!$B$3))^2))</f>
        <v>1.373294373951611</v>
      </c>
      <c r="G94" s="10">
        <v>66</v>
      </c>
      <c r="H94" s="14" t="s">
        <v>133</v>
      </c>
      <c r="I94" s="10">
        <v>71</v>
      </c>
      <c r="J94" s="14" t="s">
        <v>133</v>
      </c>
      <c r="K94" s="10">
        <v>75</v>
      </c>
      <c r="L94" s="14" t="s">
        <v>133</v>
      </c>
      <c r="M94" s="10">
        <v>85</v>
      </c>
      <c r="N94" s="14" t="s">
        <v>133</v>
      </c>
      <c r="O94" s="10">
        <v>90</v>
      </c>
      <c r="P94" s="14" t="s">
        <v>133</v>
      </c>
      <c r="Q94" s="10">
        <v>93</v>
      </c>
      <c r="R94" s="14" t="s">
        <v>133</v>
      </c>
      <c r="S94" s="14">
        <f t="shared" si="12"/>
        <v>75</v>
      </c>
      <c r="T94" s="14">
        <f t="shared" si="13"/>
        <v>93</v>
      </c>
      <c r="U94" s="15">
        <f t="shared" si="14"/>
        <v>168</v>
      </c>
      <c r="V94" s="8" t="s">
        <v>142</v>
      </c>
      <c r="W94" s="16">
        <f t="shared" si="15"/>
        <v>230.71345482387065</v>
      </c>
    </row>
    <row r="95" spans="1:23" x14ac:dyDescent="0.25">
      <c r="A95" s="54" t="s">
        <v>22</v>
      </c>
      <c r="B95" s="54"/>
      <c r="C95" s="54"/>
      <c r="D95" s="54"/>
      <c r="E95" s="54"/>
      <c r="F95" s="54" t="e">
        <f>POWER(10,(Parameetrid!$B$2*(LOG10(E95/Parameetrid!$B$3))^2))</f>
        <v>#NUM!</v>
      </c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</row>
    <row r="96" spans="1:23" x14ac:dyDescent="0.25">
      <c r="A96" s="10">
        <v>10</v>
      </c>
      <c r="B96" s="15" t="s">
        <v>67</v>
      </c>
      <c r="C96" s="34" t="s">
        <v>68</v>
      </c>
      <c r="D96" s="14" t="s">
        <v>54</v>
      </c>
      <c r="E96" s="12">
        <v>91.75</v>
      </c>
      <c r="F96" s="27">
        <f>POWER(10,(Parameetrid!$B$2*(LOG10(E96/Parameetrid!$B$3))^2))</f>
        <v>1.1913034937887712</v>
      </c>
      <c r="G96" s="10">
        <v>102</v>
      </c>
      <c r="H96" s="14" t="s">
        <v>133</v>
      </c>
      <c r="I96" s="10">
        <v>109</v>
      </c>
      <c r="J96" s="14" t="s">
        <v>133</v>
      </c>
      <c r="K96" s="10">
        <v>110</v>
      </c>
      <c r="L96" s="14" t="s">
        <v>134</v>
      </c>
      <c r="M96" s="10">
        <v>124</v>
      </c>
      <c r="N96" s="14" t="s">
        <v>133</v>
      </c>
      <c r="O96" s="10">
        <v>128</v>
      </c>
      <c r="P96" s="14" t="s">
        <v>134</v>
      </c>
      <c r="Q96" s="10">
        <v>128</v>
      </c>
      <c r="R96" s="14" t="s">
        <v>133</v>
      </c>
      <c r="S96" s="14">
        <f t="shared" ref="S96:S101" si="16">MAX(IF(H96="x",0,G96),IF(J96="x",0,I96),IF(L96="x",0,K96))</f>
        <v>109</v>
      </c>
      <c r="T96" s="14">
        <f t="shared" ref="T96:T101" si="17">MAX(IF(N96="x",0,M96),IF(P96="x",0,O96),IF(R96="x",0,Q96))</f>
        <v>128</v>
      </c>
      <c r="U96" s="15">
        <f t="shared" ref="U96:U101" si="18">S96+T96</f>
        <v>237</v>
      </c>
      <c r="V96" s="8" t="s">
        <v>142</v>
      </c>
      <c r="W96" s="16">
        <f t="shared" ref="W96:W101" si="19">U96*F96</f>
        <v>282.33892802793878</v>
      </c>
    </row>
    <row r="97" spans="1:23" x14ac:dyDescent="0.25">
      <c r="A97" s="10">
        <v>15</v>
      </c>
      <c r="B97" s="15" t="s">
        <v>90</v>
      </c>
      <c r="C97" s="34" t="s">
        <v>91</v>
      </c>
      <c r="D97" s="14" t="s">
        <v>80</v>
      </c>
      <c r="E97" s="12">
        <v>99.35</v>
      </c>
      <c r="F97" s="27">
        <f>POWER(10,(Parameetrid!$B$2*(LOG10(E97/Parameetrid!$B$3))^2))</f>
        <v>1.1499601353943112</v>
      </c>
      <c r="G97" s="10">
        <v>113</v>
      </c>
      <c r="H97" s="14" t="s">
        <v>133</v>
      </c>
      <c r="I97" s="10">
        <v>118</v>
      </c>
      <c r="J97" s="14" t="s">
        <v>133</v>
      </c>
      <c r="K97" s="10">
        <v>124</v>
      </c>
      <c r="L97" s="14" t="s">
        <v>134</v>
      </c>
      <c r="M97" s="10">
        <v>146</v>
      </c>
      <c r="N97" s="14" t="s">
        <v>133</v>
      </c>
      <c r="O97" s="10">
        <v>152</v>
      </c>
      <c r="P97" s="14" t="s">
        <v>133</v>
      </c>
      <c r="Q97" s="10">
        <v>158</v>
      </c>
      <c r="R97" s="14" t="s">
        <v>134</v>
      </c>
      <c r="S97" s="14">
        <f t="shared" si="16"/>
        <v>118</v>
      </c>
      <c r="T97" s="14">
        <f t="shared" si="17"/>
        <v>152</v>
      </c>
      <c r="U97" s="15">
        <f t="shared" si="18"/>
        <v>270</v>
      </c>
      <c r="V97" s="8" t="s">
        <v>139</v>
      </c>
      <c r="W97" s="16">
        <f t="shared" si="19"/>
        <v>310.48923655646399</v>
      </c>
    </row>
    <row r="98" spans="1:23" x14ac:dyDescent="0.25">
      <c r="A98" s="10">
        <v>42</v>
      </c>
      <c r="B98" s="15" t="s">
        <v>96</v>
      </c>
      <c r="C98" s="34" t="s">
        <v>97</v>
      </c>
      <c r="D98" s="14" t="s">
        <v>54</v>
      </c>
      <c r="E98" s="12">
        <v>104.7</v>
      </c>
      <c r="F98" s="27">
        <f>POWER(10,(Parameetrid!$B$2*(LOG10(E98/Parameetrid!$B$3))^2))</f>
        <v>1.1259441754619883</v>
      </c>
      <c r="G98" s="10">
        <v>100</v>
      </c>
      <c r="H98" s="14" t="s">
        <v>133</v>
      </c>
      <c r="I98" s="10">
        <v>110</v>
      </c>
      <c r="J98" s="14" t="s">
        <v>133</v>
      </c>
      <c r="K98" s="10">
        <v>113</v>
      </c>
      <c r="L98" s="14" t="s">
        <v>134</v>
      </c>
      <c r="M98" s="10">
        <v>135</v>
      </c>
      <c r="N98" s="14" t="s">
        <v>133</v>
      </c>
      <c r="O98" s="10">
        <v>141</v>
      </c>
      <c r="P98" s="14" t="s">
        <v>133</v>
      </c>
      <c r="Q98" s="10">
        <v>145</v>
      </c>
      <c r="R98" s="14" t="s">
        <v>133</v>
      </c>
      <c r="S98" s="14">
        <f t="shared" si="16"/>
        <v>110</v>
      </c>
      <c r="T98" s="14">
        <f t="shared" si="17"/>
        <v>145</v>
      </c>
      <c r="U98" s="15">
        <f t="shared" si="18"/>
        <v>255</v>
      </c>
      <c r="V98" s="8" t="s">
        <v>141</v>
      </c>
      <c r="W98" s="16">
        <f t="shared" si="19"/>
        <v>287.11576474280702</v>
      </c>
    </row>
    <row r="99" spans="1:23" x14ac:dyDescent="0.25">
      <c r="A99" s="10">
        <v>5</v>
      </c>
      <c r="B99" s="15" t="s">
        <v>137</v>
      </c>
      <c r="C99" s="33">
        <v>35409</v>
      </c>
      <c r="D99" s="14" t="s">
        <v>80</v>
      </c>
      <c r="E99" s="12">
        <v>99.85</v>
      </c>
      <c r="F99" s="27">
        <f>POWER(10,(Parameetrid!$B$2*(LOG10(E99/Parameetrid!$B$3))^2))</f>
        <v>1.147553761050029</v>
      </c>
      <c r="G99" s="10">
        <v>110</v>
      </c>
      <c r="H99" s="14" t="s">
        <v>133</v>
      </c>
      <c r="I99" s="10">
        <v>117</v>
      </c>
      <c r="J99" s="14" t="s">
        <v>133</v>
      </c>
      <c r="K99" s="10">
        <v>122</v>
      </c>
      <c r="L99" s="14" t="s">
        <v>134</v>
      </c>
      <c r="M99" s="10">
        <v>135</v>
      </c>
      <c r="N99" s="14" t="s">
        <v>133</v>
      </c>
      <c r="O99" s="10">
        <v>140</v>
      </c>
      <c r="P99" s="14" t="s">
        <v>133</v>
      </c>
      <c r="Q99" s="10">
        <v>145</v>
      </c>
      <c r="R99" s="14" t="s">
        <v>134</v>
      </c>
      <c r="S99" s="14">
        <f t="shared" si="16"/>
        <v>117</v>
      </c>
      <c r="T99" s="14">
        <f t="shared" si="17"/>
        <v>140</v>
      </c>
      <c r="U99" s="15">
        <f t="shared" si="18"/>
        <v>257</v>
      </c>
      <c r="V99" s="8" t="s">
        <v>140</v>
      </c>
      <c r="W99" s="16">
        <f t="shared" si="19"/>
        <v>294.92131658985744</v>
      </c>
    </row>
    <row r="100" spans="1:23" hidden="1" x14ac:dyDescent="0.25">
      <c r="A100" s="10"/>
      <c r="B100" s="15"/>
      <c r="C100" s="33"/>
      <c r="D100" s="14"/>
      <c r="E100" s="12"/>
      <c r="F100" s="27" t="e">
        <f>POWER(10,(Parameetrid!$B$2*(LOG10(E100/Parameetrid!$B$3))^2))</f>
        <v>#NUM!</v>
      </c>
      <c r="G100" s="10"/>
      <c r="H100" s="14"/>
      <c r="I100" s="10"/>
      <c r="J100" s="14"/>
      <c r="K100" s="10"/>
      <c r="L100" s="14"/>
      <c r="M100" s="10"/>
      <c r="N100" s="14"/>
      <c r="O100" s="10"/>
      <c r="P100" s="14"/>
      <c r="Q100" s="10"/>
      <c r="R100" s="14"/>
      <c r="S100" s="14">
        <f t="shared" si="16"/>
        <v>0</v>
      </c>
      <c r="T100" s="14">
        <f t="shared" si="17"/>
        <v>0</v>
      </c>
      <c r="U100" s="15">
        <f t="shared" si="18"/>
        <v>0</v>
      </c>
      <c r="V100" s="8"/>
      <c r="W100" s="16" t="e">
        <f t="shared" si="19"/>
        <v>#NUM!</v>
      </c>
    </row>
    <row r="101" spans="1:23" hidden="1" x14ac:dyDescent="0.25">
      <c r="A101" s="10"/>
      <c r="B101" s="15"/>
      <c r="C101" s="33"/>
      <c r="D101" s="14"/>
      <c r="E101" s="12"/>
      <c r="F101" s="27" t="e">
        <f>POWER(10,(Parameetrid!$B$2*(LOG10(E101/Parameetrid!$B$3))^2))</f>
        <v>#NUM!</v>
      </c>
      <c r="G101" s="10"/>
      <c r="H101" s="14"/>
      <c r="I101" s="10"/>
      <c r="J101" s="14"/>
      <c r="K101" s="10"/>
      <c r="L101" s="14"/>
      <c r="M101" s="10"/>
      <c r="N101" s="14"/>
      <c r="O101" s="10"/>
      <c r="P101" s="14"/>
      <c r="Q101" s="10"/>
      <c r="R101" s="14"/>
      <c r="S101" s="14">
        <f t="shared" si="16"/>
        <v>0</v>
      </c>
      <c r="T101" s="14">
        <f t="shared" si="17"/>
        <v>0</v>
      </c>
      <c r="U101" s="15">
        <f t="shared" si="18"/>
        <v>0</v>
      </c>
      <c r="V101" s="8"/>
      <c r="W101" s="16" t="e">
        <f t="shared" si="19"/>
        <v>#NUM!</v>
      </c>
    </row>
    <row r="102" spans="1:23" hidden="1" x14ac:dyDescent="0.25">
      <c r="B102" s="35"/>
      <c r="C102" s="36"/>
      <c r="D102" s="37"/>
      <c r="E102" s="38"/>
      <c r="F102" s="39"/>
      <c r="G102" s="40"/>
      <c r="H102" s="37"/>
      <c r="I102" s="40"/>
      <c r="J102" s="37"/>
      <c r="K102" s="40"/>
      <c r="L102" s="37"/>
      <c r="M102" s="40"/>
      <c r="N102" s="37"/>
      <c r="O102" s="40"/>
      <c r="P102" s="37"/>
      <c r="Q102" s="40"/>
      <c r="R102" s="37"/>
      <c r="S102" s="37"/>
      <c r="T102" s="37"/>
      <c r="U102" s="35"/>
      <c r="W102" s="19"/>
    </row>
    <row r="103" spans="1:23" hidden="1" x14ac:dyDescent="0.25">
      <c r="B103" s="20" t="s">
        <v>16</v>
      </c>
      <c r="C103" s="21"/>
      <c r="D103" s="22"/>
      <c r="E103" s="1"/>
      <c r="F103" s="23" t="s">
        <v>17</v>
      </c>
      <c r="G103" s="21"/>
      <c r="H103" s="21"/>
      <c r="I103" s="21" t="s">
        <v>119</v>
      </c>
      <c r="J103" s="21"/>
      <c r="K103" s="22"/>
      <c r="L103" s="22"/>
      <c r="M103" s="5"/>
      <c r="N103" s="5"/>
      <c r="O103" s="20" t="s">
        <v>18</v>
      </c>
      <c r="R103" s="4" t="s">
        <v>118</v>
      </c>
    </row>
    <row r="104" spans="1:23" x14ac:dyDescent="0.25">
      <c r="C104" s="21"/>
      <c r="D104" s="22"/>
      <c r="E104" s="17"/>
      <c r="F104" s="4"/>
      <c r="G104" s="21"/>
      <c r="H104" s="21"/>
      <c r="I104" s="21"/>
      <c r="J104" s="21"/>
      <c r="K104" s="22"/>
      <c r="L104" s="22"/>
      <c r="M104" s="5"/>
      <c r="N104" s="5"/>
      <c r="O104" s="24"/>
    </row>
    <row r="105" spans="1:23" ht="17.399999999999999" x14ac:dyDescent="0.3">
      <c r="B105" s="20" t="s">
        <v>16</v>
      </c>
      <c r="C105" s="21"/>
      <c r="D105" s="22"/>
      <c r="E105" s="1"/>
      <c r="F105" s="23" t="s">
        <v>17</v>
      </c>
      <c r="G105" s="21"/>
      <c r="H105" s="21"/>
      <c r="I105" s="21" t="s">
        <v>119</v>
      </c>
      <c r="J105" s="21"/>
      <c r="K105" s="22"/>
      <c r="L105" s="22"/>
      <c r="M105" s="5"/>
      <c r="N105" s="5"/>
      <c r="O105" s="20" t="s">
        <v>18</v>
      </c>
      <c r="P105" s="30"/>
      <c r="Q105" s="30"/>
      <c r="R105" s="4" t="s">
        <v>118</v>
      </c>
      <c r="S105" s="30"/>
    </row>
    <row r="106" spans="1:23" ht="17.399999999999999" x14ac:dyDescent="0.3">
      <c r="C106" s="21"/>
      <c r="D106" s="22"/>
      <c r="E106" s="17"/>
      <c r="F106" s="4"/>
      <c r="G106" s="21"/>
      <c r="H106" s="21"/>
      <c r="I106" s="21" t="s">
        <v>120</v>
      </c>
      <c r="J106" s="21"/>
      <c r="K106" s="22"/>
      <c r="L106" s="22"/>
      <c r="M106" s="5"/>
      <c r="N106" s="5"/>
      <c r="O106" s="24" t="s">
        <v>19</v>
      </c>
      <c r="P106" s="30"/>
      <c r="Q106" s="4"/>
      <c r="R106" s="4" t="s">
        <v>138</v>
      </c>
      <c r="S106" s="30"/>
    </row>
    <row r="107" spans="1:23" ht="17.399999999999999" x14ac:dyDescent="0.3">
      <c r="B107" s="30"/>
      <c r="E107" s="1"/>
      <c r="F107" s="30"/>
      <c r="G107" s="30"/>
      <c r="J107" s="1" t="s">
        <v>121</v>
      </c>
      <c r="M107" s="30"/>
      <c r="N107" s="30"/>
      <c r="O107" s="30"/>
      <c r="P107" s="30"/>
      <c r="Q107" s="30"/>
      <c r="R107" s="30"/>
      <c r="S107" s="30"/>
    </row>
  </sheetData>
  <sheetProtection selectLockedCells="1" selectUnlockedCells="1"/>
  <mergeCells count="81">
    <mergeCell ref="A64:W64"/>
    <mergeCell ref="A89:W89"/>
    <mergeCell ref="A95:W95"/>
    <mergeCell ref="G62:K62"/>
    <mergeCell ref="M62:Q62"/>
    <mergeCell ref="S62:S63"/>
    <mergeCell ref="T62:T63"/>
    <mergeCell ref="U62:U63"/>
    <mergeCell ref="V62:V63"/>
    <mergeCell ref="D87:D88"/>
    <mergeCell ref="E87:E88"/>
    <mergeCell ref="V87:V88"/>
    <mergeCell ref="W87:W88"/>
    <mergeCell ref="F87:F88"/>
    <mergeCell ref="G87:K87"/>
    <mergeCell ref="A87:A88"/>
    <mergeCell ref="A42:W42"/>
    <mergeCell ref="A61:F61"/>
    <mergeCell ref="G61:Q61"/>
    <mergeCell ref="S61:W61"/>
    <mergeCell ref="A62:A63"/>
    <mergeCell ref="B62:B63"/>
    <mergeCell ref="C62:C63"/>
    <mergeCell ref="D62:D63"/>
    <mergeCell ref="E62:E63"/>
    <mergeCell ref="F62:F63"/>
    <mergeCell ref="A59:W59"/>
    <mergeCell ref="W62:W63"/>
    <mergeCell ref="V35:V36"/>
    <mergeCell ref="W35:W36"/>
    <mergeCell ref="A37:W37"/>
    <mergeCell ref="F35:F36"/>
    <mergeCell ref="G35:K35"/>
    <mergeCell ref="M35:Q35"/>
    <mergeCell ref="S35:S36"/>
    <mergeCell ref="T35:T36"/>
    <mergeCell ref="U35:U36"/>
    <mergeCell ref="A35:A36"/>
    <mergeCell ref="B35:B36"/>
    <mergeCell ref="C35:C36"/>
    <mergeCell ref="D35:D36"/>
    <mergeCell ref="E35:E36"/>
    <mergeCell ref="A17:W17"/>
    <mergeCell ref="A20:W20"/>
    <mergeCell ref="A31:W31"/>
    <mergeCell ref="A32:W32"/>
    <mergeCell ref="A34:F34"/>
    <mergeCell ref="G34:Q34"/>
    <mergeCell ref="S34:W34"/>
    <mergeCell ref="C87:C88"/>
    <mergeCell ref="A30:W30"/>
    <mergeCell ref="G6:K6"/>
    <mergeCell ref="M6:Q6"/>
    <mergeCell ref="U6:U7"/>
    <mergeCell ref="V6:V7"/>
    <mergeCell ref="A6:A7"/>
    <mergeCell ref="B6:B7"/>
    <mergeCell ref="C6:C7"/>
    <mergeCell ref="D6:D7"/>
    <mergeCell ref="E6:E7"/>
    <mergeCell ref="F6:F7"/>
    <mergeCell ref="W6:W7"/>
    <mergeCell ref="A8:W8"/>
    <mergeCell ref="M87:Q87"/>
    <mergeCell ref="A13:W13"/>
    <mergeCell ref="S87:S88"/>
    <mergeCell ref="T87:T88"/>
    <mergeCell ref="U87:U88"/>
    <mergeCell ref="A1:W1"/>
    <mergeCell ref="A2:W2"/>
    <mergeCell ref="A3:W3"/>
    <mergeCell ref="A5:F5"/>
    <mergeCell ref="G5:Q5"/>
    <mergeCell ref="S5:W5"/>
    <mergeCell ref="S6:S7"/>
    <mergeCell ref="T6:T7"/>
    <mergeCell ref="A84:W84"/>
    <mergeCell ref="A86:F86"/>
    <mergeCell ref="G86:Q86"/>
    <mergeCell ref="S86:W86"/>
    <mergeCell ref="B87:B88"/>
  </mergeCells>
  <conditionalFormatting sqref="G9:G22 I9:I22 K9:K22 M9:M22 O9:O22 Q9:Q22 G38:G41 I38:I41 K38:K41 M38:M41 O38:O41 Q38:Q41 G89:G102 I89:I102 K89:K102 M89:M102 O89:O102 Q89:Q102 G43:G49 I43:I49 K43:K49 M43:M49 O43:O49 Q43:Q49">
    <cfRule type="expression" dxfId="20" priority="73" stopIfTrue="1">
      <formula>H9="x"</formula>
    </cfRule>
    <cfRule type="expression" dxfId="19" priority="74" stopIfTrue="1">
      <formula>H9="o"</formula>
    </cfRule>
    <cfRule type="expression" dxfId="18" priority="75" stopIfTrue="1">
      <formula>H9="r"</formula>
    </cfRule>
  </conditionalFormatting>
  <conditionalFormatting sqref="G65:G73">
    <cfRule type="expression" dxfId="17" priority="1" stopIfTrue="1">
      <formula>H65="x"</formula>
    </cfRule>
    <cfRule type="expression" dxfId="16" priority="2" stopIfTrue="1">
      <formula>H65="o"</formula>
    </cfRule>
    <cfRule type="expression" dxfId="15" priority="3" stopIfTrue="1">
      <formula>H65="r"</formula>
    </cfRule>
  </conditionalFormatting>
  <conditionalFormatting sqref="I65:I73">
    <cfRule type="expression" dxfId="14" priority="4" stopIfTrue="1">
      <formula>J65="x"</formula>
    </cfRule>
    <cfRule type="expression" dxfId="13" priority="5" stopIfTrue="1">
      <formula>J65="o"</formula>
    </cfRule>
    <cfRule type="expression" dxfId="12" priority="6" stopIfTrue="1">
      <formula>J65="r"</formula>
    </cfRule>
  </conditionalFormatting>
  <conditionalFormatting sqref="K65:K73">
    <cfRule type="expression" dxfId="11" priority="7" stopIfTrue="1">
      <formula>L65="x"</formula>
    </cfRule>
    <cfRule type="expression" dxfId="10" priority="8" stopIfTrue="1">
      <formula>L65="o"</formula>
    </cfRule>
    <cfRule type="expression" dxfId="9" priority="9" stopIfTrue="1">
      <formula>L65="r"</formula>
    </cfRule>
  </conditionalFormatting>
  <conditionalFormatting sqref="M65:M73">
    <cfRule type="expression" dxfId="8" priority="10" stopIfTrue="1">
      <formula>N65="x"</formula>
    </cfRule>
    <cfRule type="expression" dxfId="7" priority="11" stopIfTrue="1">
      <formula>N65="o"</formula>
    </cfRule>
    <cfRule type="expression" dxfId="6" priority="12" stopIfTrue="1">
      <formula>N65="r"</formula>
    </cfRule>
  </conditionalFormatting>
  <conditionalFormatting sqref="O65:O73">
    <cfRule type="expression" dxfId="5" priority="13" stopIfTrue="1">
      <formula>P65="x"</formula>
    </cfRule>
    <cfRule type="expression" dxfId="4" priority="14" stopIfTrue="1">
      <formula>P65="o"</formula>
    </cfRule>
    <cfRule type="expression" dxfId="3" priority="15" stopIfTrue="1">
      <formula>P65="r"</formula>
    </cfRule>
  </conditionalFormatting>
  <conditionalFormatting sqref="Q65:Q73">
    <cfRule type="expression" dxfId="2" priority="16" stopIfTrue="1">
      <formula>R65="x"</formula>
    </cfRule>
    <cfRule type="expression" dxfId="1" priority="17" stopIfTrue="1">
      <formula>R65="o"</formula>
    </cfRule>
    <cfRule type="expression" dxfId="0" priority="18" stopIfTrue="1">
      <formula>R65="r"</formula>
    </cfRule>
  </conditionalFormatting>
  <pageMargins left="0" right="0" top="0.39374999999999999" bottom="0.39374999999999999" header="0.51180555555555551" footer="0.51180555555555551"/>
  <pageSetup paperSize="9" firstPageNumber="0" orientation="landscape" horizontalDpi="300" verticalDpi="300" r:id="rId1"/>
  <headerFooter alignWithMargins="0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82DEA-7CF2-403B-94D0-7958F3D15FBF}">
  <dimension ref="A1:B24"/>
  <sheetViews>
    <sheetView zoomScale="125" zoomScaleNormal="125" workbookViewId="0"/>
  </sheetViews>
  <sheetFormatPr defaultColWidth="11.5546875" defaultRowHeight="13.2" x14ac:dyDescent="0.25"/>
  <sheetData>
    <row r="1" spans="1:2" x14ac:dyDescent="0.25">
      <c r="A1" t="s">
        <v>20</v>
      </c>
    </row>
    <row r="2" spans="1:2" x14ac:dyDescent="0.25">
      <c r="A2">
        <v>0</v>
      </c>
      <c r="B2">
        <v>45</v>
      </c>
    </row>
    <row r="3" spans="1:2" x14ac:dyDescent="0.25">
      <c r="A3">
        <v>45</v>
      </c>
      <c r="B3">
        <v>49</v>
      </c>
    </row>
    <row r="4" spans="1:2" x14ac:dyDescent="0.25">
      <c r="A4">
        <v>49</v>
      </c>
      <c r="B4">
        <v>55</v>
      </c>
    </row>
    <row r="5" spans="1:2" x14ac:dyDescent="0.25">
      <c r="A5">
        <v>55</v>
      </c>
      <c r="B5">
        <v>59</v>
      </c>
    </row>
    <row r="6" spans="1:2" x14ac:dyDescent="0.25">
      <c r="A6">
        <v>59</v>
      </c>
      <c r="B6">
        <v>64</v>
      </c>
    </row>
    <row r="7" spans="1:2" x14ac:dyDescent="0.25">
      <c r="A7">
        <v>64</v>
      </c>
      <c r="B7">
        <v>71</v>
      </c>
    </row>
    <row r="8" spans="1:2" x14ac:dyDescent="0.25">
      <c r="A8">
        <v>71</v>
      </c>
      <c r="B8">
        <v>76</v>
      </c>
    </row>
    <row r="9" spans="1:2" x14ac:dyDescent="0.25">
      <c r="A9">
        <v>76</v>
      </c>
      <c r="B9">
        <v>81</v>
      </c>
    </row>
    <row r="10" spans="1:2" x14ac:dyDescent="0.25">
      <c r="A10">
        <v>81</v>
      </c>
      <c r="B10">
        <v>87</v>
      </c>
    </row>
    <row r="11" spans="1:2" x14ac:dyDescent="0.25">
      <c r="A11">
        <v>87</v>
      </c>
      <c r="B11" t="s">
        <v>21</v>
      </c>
    </row>
    <row r="14" spans="1:2" x14ac:dyDescent="0.25">
      <c r="A14" t="s">
        <v>22</v>
      </c>
    </row>
    <row r="15" spans="1:2" x14ac:dyDescent="0.25">
      <c r="A15">
        <v>0</v>
      </c>
      <c r="B15">
        <v>55</v>
      </c>
    </row>
    <row r="16" spans="1:2" x14ac:dyDescent="0.25">
      <c r="A16">
        <v>55</v>
      </c>
      <c r="B16">
        <v>61</v>
      </c>
    </row>
    <row r="17" spans="1:2" x14ac:dyDescent="0.25">
      <c r="A17">
        <v>61</v>
      </c>
      <c r="B17">
        <v>67</v>
      </c>
    </row>
    <row r="18" spans="1:2" x14ac:dyDescent="0.25">
      <c r="A18">
        <v>67</v>
      </c>
      <c r="B18">
        <v>73</v>
      </c>
    </row>
    <row r="19" spans="1:2" x14ac:dyDescent="0.25">
      <c r="A19">
        <v>73</v>
      </c>
      <c r="B19">
        <v>81</v>
      </c>
    </row>
    <row r="20" spans="1:2" x14ac:dyDescent="0.25">
      <c r="A20">
        <v>81</v>
      </c>
      <c r="B20">
        <v>89</v>
      </c>
    </row>
    <row r="21" spans="1:2" x14ac:dyDescent="0.25">
      <c r="A21">
        <v>89</v>
      </c>
      <c r="B21">
        <v>96</v>
      </c>
    </row>
    <row r="22" spans="1:2" x14ac:dyDescent="0.25">
      <c r="A22">
        <v>96</v>
      </c>
      <c r="B22">
        <v>102</v>
      </c>
    </row>
    <row r="23" spans="1:2" x14ac:dyDescent="0.25">
      <c r="A23">
        <v>102</v>
      </c>
      <c r="B23">
        <v>109</v>
      </c>
    </row>
    <row r="24" spans="1:2" x14ac:dyDescent="0.25">
      <c r="A24">
        <v>109</v>
      </c>
      <c r="B24" t="s">
        <v>23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CC8D9-0648-45F2-8BE1-CAD4A92FD979}">
  <dimension ref="A1:E3"/>
  <sheetViews>
    <sheetView zoomScale="125" zoomScaleNormal="125" workbookViewId="0"/>
  </sheetViews>
  <sheetFormatPr defaultColWidth="11.5546875" defaultRowHeight="13.2" x14ac:dyDescent="0.25"/>
  <cols>
    <col min="1" max="1" width="13.6640625" customWidth="1"/>
  </cols>
  <sheetData>
    <row r="1" spans="1:5" x14ac:dyDescent="0.25">
      <c r="A1" t="s">
        <v>24</v>
      </c>
      <c r="B1" s="28" t="s">
        <v>22</v>
      </c>
      <c r="C1" s="28" t="s">
        <v>20</v>
      </c>
      <c r="D1" t="s">
        <v>25</v>
      </c>
      <c r="E1" s="29" t="s">
        <v>26</v>
      </c>
    </row>
    <row r="2" spans="1:5" x14ac:dyDescent="0.25">
      <c r="A2" s="28" t="s">
        <v>27</v>
      </c>
      <c r="B2">
        <v>0.72276252100000005</v>
      </c>
      <c r="C2">
        <v>0.78700434100000005</v>
      </c>
    </row>
    <row r="3" spans="1:5" x14ac:dyDescent="0.25">
      <c r="A3" s="28" t="s">
        <v>28</v>
      </c>
      <c r="B3">
        <v>193.60900000000001</v>
      </c>
      <c r="C3">
        <v>153.75700000000001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ETL_võistluse_blankett</vt:lpstr>
      <vt:lpstr>Kaalud</vt:lpstr>
      <vt:lpstr>Parameetrid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ViktorK</dc:creator>
  <cp:lastModifiedBy>Viktor Korobov</cp:lastModifiedBy>
  <dcterms:created xsi:type="dcterms:W3CDTF">2025-12-31T08:16:06Z</dcterms:created>
  <dcterms:modified xsi:type="dcterms:W3CDTF">2026-01-11T16:03:05Z</dcterms:modified>
</cp:coreProperties>
</file>