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sil\Desktop\"/>
    </mc:Choice>
  </mc:AlternateContent>
  <bookViews>
    <workbookView xWindow="0" yWindow="0" windowWidth="23040" windowHeight="9384"/>
  </bookViews>
  <sheets>
    <sheet name="1)30-35-40-45 14;00" sheetId="1" r:id="rId1"/>
    <sheet name="2)48-52 16;00" sheetId="2" r:id="rId2"/>
    <sheet name="3)56-60 18;00" sheetId="3" r:id="rId3"/>
    <sheet name="4)65-71 10;00" sheetId="4" r:id="rId4"/>
    <sheet name="Meitenes 12;00" sheetId="5" r:id="rId5"/>
    <sheet name="5)75-79 14;00" sheetId="6" r:id="rId6"/>
    <sheet name="6)88-94 16;00" sheetId="7" r:id="rId7"/>
    <sheet name="7)102-110-+110 18;00" sheetId="8" r:id="rId8"/>
    <sheet name="Komandas" sheetId="9" r:id="rId9"/>
    <sheet name="Лист1" sheetId="10" r:id="rId10"/>
    <sheet name="Lapa7" sheetId="11" state="hidden" r:id="rId11"/>
  </sheets>
  <calcPr calcId="152511"/>
</workbook>
</file>

<file path=xl/calcChain.xml><?xml version="1.0" encoding="utf-8"?>
<calcChain xmlns="http://schemas.openxmlformats.org/spreadsheetml/2006/main">
  <c r="P58" i="10" l="1"/>
  <c r="N58" i="10"/>
  <c r="N14" i="8"/>
  <c r="P14" i="8" s="1"/>
  <c r="H21" i="9"/>
  <c r="H24" i="9"/>
  <c r="O130" i="10"/>
  <c r="P130" i="10" s="1"/>
  <c r="O147" i="10"/>
  <c r="P147" i="10" s="1"/>
  <c r="O133" i="10"/>
  <c r="P133" i="10" s="1"/>
  <c r="O138" i="10"/>
  <c r="P138" i="10" s="1"/>
  <c r="O139" i="10"/>
  <c r="P139" i="10" s="1"/>
  <c r="O140" i="10"/>
  <c r="P140" i="10" s="1"/>
  <c r="O141" i="10"/>
  <c r="P141" i="10" s="1"/>
  <c r="O142" i="10"/>
  <c r="P142" i="10" s="1"/>
  <c r="O143" i="10"/>
  <c r="P143" i="10" s="1"/>
  <c r="O145" i="10"/>
  <c r="P145" i="10" s="1"/>
  <c r="O144" i="10"/>
  <c r="P144" i="10" s="1"/>
  <c r="O137" i="10"/>
  <c r="P137" i="10" s="1"/>
  <c r="O135" i="10"/>
  <c r="P135" i="10" s="1"/>
  <c r="O128" i="10"/>
  <c r="P128" i="10" s="1"/>
  <c r="O123" i="10"/>
  <c r="P123" i="10" s="1"/>
  <c r="O134" i="10"/>
  <c r="P134" i="10" s="1"/>
  <c r="O126" i="10"/>
  <c r="P126" i="10" s="1"/>
  <c r="O146" i="10"/>
  <c r="P146" i="10" s="1"/>
  <c r="O124" i="10"/>
  <c r="P124" i="10" s="1"/>
  <c r="O125" i="10"/>
  <c r="P125" i="10" s="1"/>
  <c r="O127" i="10"/>
  <c r="P127" i="10" s="1"/>
  <c r="O129" i="10"/>
  <c r="P129" i="10" s="1"/>
  <c r="O131" i="10"/>
  <c r="P131" i="10" s="1"/>
  <c r="O132" i="10"/>
  <c r="P132" i="10" s="1"/>
  <c r="O136" i="10"/>
  <c r="P136" i="10" s="1"/>
  <c r="N106" i="10"/>
  <c r="P106" i="10" s="1"/>
  <c r="N84" i="10"/>
  <c r="P84" i="10" s="1"/>
  <c r="N85" i="10"/>
  <c r="P85" i="10" s="1"/>
  <c r="N83" i="10"/>
  <c r="P83" i="10" s="1"/>
  <c r="N61" i="10"/>
  <c r="P61" i="10" s="1"/>
  <c r="N56" i="10"/>
  <c r="P56" i="10" s="1"/>
  <c r="N113" i="10"/>
  <c r="P113" i="10" s="1"/>
  <c r="N109" i="10"/>
  <c r="P109" i="10" s="1"/>
  <c r="N117" i="10"/>
  <c r="P117" i="10" s="1"/>
  <c r="N92" i="10"/>
  <c r="P92" i="10" s="1"/>
  <c r="N82" i="10"/>
  <c r="P82" i="10" s="1"/>
  <c r="N77" i="10"/>
  <c r="P77" i="10" s="1"/>
  <c r="N65" i="10"/>
  <c r="P65" i="10" s="1"/>
  <c r="N48" i="10"/>
  <c r="P48" i="10" s="1"/>
  <c r="N90" i="10"/>
  <c r="P90" i="10" s="1"/>
  <c r="N87" i="10"/>
  <c r="P87" i="10" s="1"/>
  <c r="N80" i="10"/>
  <c r="P80" i="10" s="1"/>
  <c r="N76" i="10"/>
  <c r="P76" i="10" s="1"/>
  <c r="N72" i="10"/>
  <c r="P72" i="10" s="1"/>
  <c r="N69" i="10"/>
  <c r="P69" i="10" s="1"/>
  <c r="N54" i="10"/>
  <c r="P54" i="10" s="1"/>
  <c r="N101" i="10"/>
  <c r="P101" i="10" s="1"/>
  <c r="N107" i="10"/>
  <c r="P107" i="10" s="1"/>
  <c r="N108" i="10"/>
  <c r="P108" i="10" s="1"/>
  <c r="N104" i="10"/>
  <c r="P104" i="10" s="1"/>
  <c r="N103" i="10"/>
  <c r="P103" i="10" s="1"/>
  <c r="N99" i="10"/>
  <c r="P99" i="10" s="1"/>
  <c r="N98" i="10"/>
  <c r="P98" i="10" s="1"/>
  <c r="N67" i="10"/>
  <c r="P67" i="10" s="1"/>
  <c r="N68" i="10"/>
  <c r="P68" i="10" s="1"/>
  <c r="N53" i="10"/>
  <c r="P53" i="10" s="1"/>
  <c r="N116" i="10"/>
  <c r="P116" i="10" s="1"/>
  <c r="N115" i="10"/>
  <c r="P115" i="10" s="1"/>
  <c r="N105" i="10"/>
  <c r="P105" i="10" s="1"/>
  <c r="N55" i="10"/>
  <c r="P55" i="10" s="1"/>
  <c r="N70" i="10"/>
  <c r="P70" i="10" s="1"/>
  <c r="N71" i="10"/>
  <c r="P71" i="10" s="1"/>
  <c r="N57" i="10"/>
  <c r="P57" i="10" s="1"/>
  <c r="N51" i="10"/>
  <c r="P51" i="10" s="1"/>
  <c r="N49" i="10"/>
  <c r="P49" i="10" s="1"/>
  <c r="N38" i="10"/>
  <c r="P38" i="10" s="1"/>
  <c r="N111" i="10"/>
  <c r="P111" i="10" s="1"/>
  <c r="N100" i="10"/>
  <c r="P100" i="10" s="1"/>
  <c r="N96" i="10"/>
  <c r="P96" i="10" s="1"/>
  <c r="N91" i="10"/>
  <c r="P91" i="10" s="1"/>
  <c r="N81" i="10"/>
  <c r="P81" i="10" s="1"/>
  <c r="N63" i="10"/>
  <c r="P63" i="10" s="1"/>
  <c r="N35" i="10"/>
  <c r="P35" i="10" s="1"/>
  <c r="N29" i="10"/>
  <c r="P29" i="10" s="1"/>
  <c r="N8" i="10"/>
  <c r="P8" i="10" s="1"/>
  <c r="N19" i="10"/>
  <c r="P19" i="10" s="1"/>
  <c r="N27" i="10"/>
  <c r="P27" i="10" s="1"/>
  <c r="N39" i="10"/>
  <c r="P39" i="10" s="1"/>
  <c r="N40" i="10"/>
  <c r="P40" i="10" s="1"/>
  <c r="N50" i="10"/>
  <c r="P50" i="10" s="1"/>
  <c r="N59" i="10"/>
  <c r="P59" i="10" s="1"/>
  <c r="N66" i="10"/>
  <c r="P66" i="10" s="1"/>
  <c r="N74" i="10"/>
  <c r="P74" i="10" s="1"/>
  <c r="N86" i="10"/>
  <c r="P86" i="10" s="1"/>
  <c r="N21" i="10"/>
  <c r="P21" i="10" s="1"/>
  <c r="N31" i="10"/>
  <c r="P31" i="10" s="1"/>
  <c r="N34" i="10"/>
  <c r="P34" i="10" s="1"/>
  <c r="N45" i="10"/>
  <c r="P45" i="10" s="1"/>
  <c r="N44" i="10"/>
  <c r="P44" i="10" s="1"/>
  <c r="N60" i="10"/>
  <c r="P60" i="10" s="1"/>
  <c r="N75" i="10"/>
  <c r="P75" i="10" s="1"/>
  <c r="N78" i="10"/>
  <c r="P78" i="10" s="1"/>
  <c r="N94" i="10"/>
  <c r="P94" i="10" s="1"/>
  <c r="N17" i="10"/>
  <c r="P17" i="10" s="1"/>
  <c r="N18" i="10"/>
  <c r="P18" i="10" s="1"/>
  <c r="N24" i="10"/>
  <c r="P24" i="10" s="1"/>
  <c r="N23" i="10"/>
  <c r="P23" i="10" s="1"/>
  <c r="N30" i="10"/>
  <c r="P30" i="10" s="1"/>
  <c r="N73" i="10"/>
  <c r="P73" i="10" s="1"/>
  <c r="N79" i="10"/>
  <c r="P79" i="10" s="1"/>
  <c r="N102" i="10"/>
  <c r="P102" i="10" s="1"/>
  <c r="N118" i="10"/>
  <c r="P118" i="10" s="1"/>
  <c r="N5" i="10"/>
  <c r="P5" i="10" s="1"/>
  <c r="N6" i="10"/>
  <c r="P6" i="10" s="1"/>
  <c r="N10" i="10"/>
  <c r="P10" i="10" s="1"/>
  <c r="N25" i="10"/>
  <c r="P25" i="10" s="1"/>
  <c r="N43" i="10"/>
  <c r="P43" i="10" s="1"/>
  <c r="N46" i="10"/>
  <c r="P46" i="10" s="1"/>
  <c r="N95" i="10"/>
  <c r="P95" i="10" s="1"/>
  <c r="N110" i="10"/>
  <c r="P110" i="10" s="1"/>
  <c r="N112" i="10"/>
  <c r="P112" i="10" s="1"/>
  <c r="N1" i="10"/>
  <c r="P1" i="10" s="1"/>
  <c r="N33" i="10"/>
  <c r="P33" i="10" s="1"/>
  <c r="N62" i="10"/>
  <c r="P62" i="10" s="1"/>
  <c r="N89" i="10"/>
  <c r="P89" i="10" s="1"/>
  <c r="N88" i="10"/>
  <c r="P88" i="10" s="1"/>
  <c r="N114" i="10"/>
  <c r="P114" i="10" s="1"/>
  <c r="N2" i="10"/>
  <c r="P2" i="10" s="1"/>
  <c r="N97" i="10"/>
  <c r="P97" i="10" s="1"/>
  <c r="N12" i="10"/>
  <c r="P12" i="10" s="1"/>
  <c r="N3" i="10"/>
  <c r="P3" i="10" s="1"/>
  <c r="N9" i="10"/>
  <c r="P9" i="10" s="1"/>
  <c r="N26" i="10"/>
  <c r="P26" i="10" s="1"/>
  <c r="N22" i="10"/>
  <c r="P22" i="10" s="1"/>
  <c r="N42" i="10"/>
  <c r="P42" i="10" s="1"/>
  <c r="N37" i="10"/>
  <c r="P37" i="10" s="1"/>
  <c r="N93" i="10"/>
  <c r="P93" i="10" s="1"/>
  <c r="N64" i="10"/>
  <c r="P64" i="10" s="1"/>
  <c r="N13" i="10"/>
  <c r="P13" i="10" s="1"/>
  <c r="N15" i="10"/>
  <c r="P15" i="10" s="1"/>
  <c r="N20" i="10"/>
  <c r="P20" i="10" s="1"/>
  <c r="N32" i="10"/>
  <c r="P32" i="10" s="1"/>
  <c r="N120" i="10"/>
  <c r="P120" i="10" s="1"/>
  <c r="N14" i="10"/>
  <c r="P14" i="10" s="1"/>
  <c r="N36" i="10"/>
  <c r="P36" i="10" s="1"/>
  <c r="N28" i="10"/>
  <c r="P28" i="10" s="1"/>
  <c r="N16" i="10"/>
  <c r="P16" i="10" s="1"/>
  <c r="N41" i="10"/>
  <c r="P41" i="10" s="1"/>
  <c r="N47" i="10"/>
  <c r="P47" i="10" s="1"/>
  <c r="N4" i="10"/>
  <c r="P4" i="10" s="1"/>
  <c r="N7" i="10"/>
  <c r="P7" i="10" s="1"/>
  <c r="N52" i="10"/>
  <c r="P52" i="10" s="1"/>
  <c r="N119" i="10"/>
  <c r="P119" i="10" s="1"/>
  <c r="N11" i="10"/>
  <c r="P11" i="10" s="1"/>
  <c r="P10" i="6"/>
  <c r="N10" i="6"/>
  <c r="N21" i="4"/>
  <c r="P21" i="4" s="1"/>
  <c r="N9" i="6"/>
  <c r="P9" i="6" s="1"/>
  <c r="N18" i="6"/>
  <c r="P18" i="6" s="1"/>
  <c r="N19" i="6"/>
  <c r="P19" i="6" s="1"/>
  <c r="N10" i="2"/>
  <c r="P10" i="2" s="1"/>
  <c r="O33" i="11"/>
  <c r="P33" i="11" s="1"/>
  <c r="P32" i="11"/>
  <c r="O32" i="11"/>
  <c r="O31" i="11"/>
  <c r="P31" i="11" s="1"/>
  <c r="O30" i="11"/>
  <c r="P30" i="11" s="1"/>
  <c r="O28" i="11"/>
  <c r="P28" i="11" s="1"/>
  <c r="P27" i="11"/>
  <c r="O27" i="11"/>
  <c r="O26" i="11"/>
  <c r="P26" i="11" s="1"/>
  <c r="O24" i="11"/>
  <c r="P24" i="11" s="1"/>
  <c r="O23" i="11"/>
  <c r="P23" i="11" s="1"/>
  <c r="P21" i="11"/>
  <c r="O21" i="11"/>
  <c r="O20" i="11"/>
  <c r="P20" i="11" s="1"/>
  <c r="O19" i="11"/>
  <c r="P19" i="11" s="1"/>
  <c r="O17" i="11"/>
  <c r="P17" i="11" s="1"/>
  <c r="P16" i="11"/>
  <c r="O16" i="11"/>
  <c r="O15" i="11"/>
  <c r="P15" i="11" s="1"/>
  <c r="O14" i="11"/>
  <c r="P14" i="11" s="1"/>
  <c r="O13" i="11"/>
  <c r="P13" i="11" s="1"/>
  <c r="P12" i="11"/>
  <c r="O12" i="11"/>
  <c r="O10" i="11"/>
  <c r="P10" i="11" s="1"/>
  <c r="O9" i="11"/>
  <c r="P9" i="11" s="1"/>
  <c r="H25" i="9"/>
  <c r="H23" i="9"/>
  <c r="H26" i="9"/>
  <c r="H27" i="9"/>
  <c r="H20" i="9"/>
  <c r="H32" i="9"/>
  <c r="H30" i="9"/>
  <c r="H33" i="9"/>
  <c r="H22" i="9"/>
  <c r="H29" i="9"/>
  <c r="H28" i="9"/>
  <c r="H34" i="9"/>
  <c r="H31" i="9"/>
  <c r="K16" i="9"/>
  <c r="J16" i="9"/>
  <c r="I16" i="9"/>
  <c r="H16" i="9"/>
  <c r="G16" i="9"/>
  <c r="F16" i="9"/>
  <c r="E16" i="9"/>
  <c r="D16" i="9"/>
  <c r="C16" i="9"/>
  <c r="B16" i="9"/>
  <c r="P28" i="8"/>
  <c r="N28" i="8"/>
  <c r="N27" i="8"/>
  <c r="P27" i="8" s="1"/>
  <c r="N26" i="8"/>
  <c r="P26" i="8" s="1"/>
  <c r="N25" i="8"/>
  <c r="P25" i="8" s="1"/>
  <c r="P24" i="8"/>
  <c r="N24" i="8"/>
  <c r="N22" i="8"/>
  <c r="P22" i="8" s="1"/>
  <c r="P21" i="8"/>
  <c r="N21" i="8"/>
  <c r="N20" i="8"/>
  <c r="P20" i="8" s="1"/>
  <c r="P19" i="8"/>
  <c r="N19" i="8"/>
  <c r="N18" i="8"/>
  <c r="P18" i="8" s="1"/>
  <c r="N17" i="8"/>
  <c r="P17" i="8" s="1"/>
  <c r="P15" i="8"/>
  <c r="N15" i="8"/>
  <c r="N13" i="8"/>
  <c r="P13" i="8" s="1"/>
  <c r="N12" i="8"/>
  <c r="P12" i="8" s="1"/>
  <c r="N11" i="8"/>
  <c r="P11" i="8" s="1"/>
  <c r="N10" i="8"/>
  <c r="P10" i="8" s="1"/>
  <c r="P9" i="8"/>
  <c r="N9" i="8"/>
  <c r="N8" i="8"/>
  <c r="P8" i="8" s="1"/>
  <c r="N23" i="7"/>
  <c r="P23" i="7" s="1"/>
  <c r="N22" i="7"/>
  <c r="P22" i="7" s="1"/>
  <c r="N21" i="7"/>
  <c r="P21" i="7" s="1"/>
  <c r="N20" i="7"/>
  <c r="P20" i="7" s="1"/>
  <c r="N19" i="7"/>
  <c r="P19" i="7" s="1"/>
  <c r="N18" i="7"/>
  <c r="P18" i="7" s="1"/>
  <c r="N16" i="7"/>
  <c r="P16" i="7" s="1"/>
  <c r="N15" i="7"/>
  <c r="P15" i="7" s="1"/>
  <c r="N14" i="7"/>
  <c r="P14" i="7" s="1"/>
  <c r="N13" i="7"/>
  <c r="P13" i="7" s="1"/>
  <c r="N12" i="7"/>
  <c r="P12" i="7" s="1"/>
  <c r="P11" i="7"/>
  <c r="N11" i="7"/>
  <c r="N10" i="7"/>
  <c r="P10" i="7" s="1"/>
  <c r="N9" i="7"/>
  <c r="P9" i="7" s="1"/>
  <c r="N8" i="7"/>
  <c r="P8" i="7" s="1"/>
  <c r="N21" i="6"/>
  <c r="P21" i="6" s="1"/>
  <c r="P20" i="6"/>
  <c r="N20" i="6"/>
  <c r="N22" i="6"/>
  <c r="P22" i="6" s="1"/>
  <c r="P24" i="6"/>
  <c r="N24" i="6"/>
  <c r="N25" i="6"/>
  <c r="P25" i="6" s="1"/>
  <c r="N26" i="6"/>
  <c r="P26" i="6" s="1"/>
  <c r="N23" i="6"/>
  <c r="P23" i="6" s="1"/>
  <c r="N14" i="6"/>
  <c r="P14" i="6" s="1"/>
  <c r="N16" i="6"/>
  <c r="P16" i="6" s="1"/>
  <c r="N15" i="6"/>
  <c r="P15" i="6" s="1"/>
  <c r="N13" i="6"/>
  <c r="P13" i="6" s="1"/>
  <c r="N11" i="6"/>
  <c r="P11" i="6" s="1"/>
  <c r="N8" i="6"/>
  <c r="P8" i="6" s="1"/>
  <c r="N12" i="6"/>
  <c r="P12" i="6" s="1"/>
  <c r="O36" i="5"/>
  <c r="P36" i="5" s="1"/>
  <c r="O35" i="5"/>
  <c r="P35" i="5" s="1"/>
  <c r="O30" i="5"/>
  <c r="P30" i="5" s="1"/>
  <c r="O29" i="5"/>
  <c r="P29" i="5" s="1"/>
  <c r="O26" i="5"/>
  <c r="P26" i="5" s="1"/>
  <c r="P32" i="5"/>
  <c r="O32" i="5"/>
  <c r="O31" i="5"/>
  <c r="P31" i="5" s="1"/>
  <c r="O33" i="5"/>
  <c r="P33" i="5" s="1"/>
  <c r="O27" i="5"/>
  <c r="P27" i="5" s="1"/>
  <c r="O28" i="5"/>
  <c r="P28" i="5" s="1"/>
  <c r="O24" i="5"/>
  <c r="P24" i="5" s="1"/>
  <c r="P23" i="5"/>
  <c r="O23" i="5"/>
  <c r="P22" i="5"/>
  <c r="O22" i="5"/>
  <c r="P21" i="5"/>
  <c r="O21" i="5"/>
  <c r="O19" i="5"/>
  <c r="P19" i="5" s="1"/>
  <c r="P18" i="5"/>
  <c r="O18" i="5"/>
  <c r="P17" i="5"/>
  <c r="O17" i="5"/>
  <c r="O16" i="5"/>
  <c r="P16" i="5" s="1"/>
  <c r="O9" i="5"/>
  <c r="P9" i="5" s="1"/>
  <c r="O8" i="5"/>
  <c r="P8" i="5" s="1"/>
  <c r="O11" i="5"/>
  <c r="P11" i="5" s="1"/>
  <c r="P14" i="5"/>
  <c r="O14" i="5"/>
  <c r="O10" i="5"/>
  <c r="P10" i="5" s="1"/>
  <c r="O12" i="5"/>
  <c r="P12" i="5" s="1"/>
  <c r="P13" i="5"/>
  <c r="O13" i="5"/>
  <c r="N22" i="4"/>
  <c r="P22" i="4" s="1"/>
  <c r="N20" i="4"/>
  <c r="P20" i="4" s="1"/>
  <c r="N18" i="4"/>
  <c r="P18" i="4" s="1"/>
  <c r="N27" i="4"/>
  <c r="P27" i="4" s="1"/>
  <c r="N24" i="4"/>
  <c r="P24" i="4" s="1"/>
  <c r="N25" i="4"/>
  <c r="P25" i="4" s="1"/>
  <c r="N23" i="4"/>
  <c r="P23" i="4" s="1"/>
  <c r="N26" i="4"/>
  <c r="P26" i="4" s="1"/>
  <c r="N19" i="4"/>
  <c r="P19" i="4" s="1"/>
  <c r="N11" i="4"/>
  <c r="P11" i="4" s="1"/>
  <c r="N9" i="4"/>
  <c r="P9" i="4" s="1"/>
  <c r="N8" i="4"/>
  <c r="P8" i="4" s="1"/>
  <c r="N12" i="4"/>
  <c r="P12" i="4" s="1"/>
  <c r="N10" i="4"/>
  <c r="P10" i="4" s="1"/>
  <c r="N16" i="4"/>
  <c r="P16" i="4" s="1"/>
  <c r="N15" i="4"/>
  <c r="P15" i="4" s="1"/>
  <c r="N14" i="4"/>
  <c r="P14" i="4" s="1"/>
  <c r="N13" i="4"/>
  <c r="P13" i="4" s="1"/>
  <c r="N18" i="3"/>
  <c r="P18" i="3" s="1"/>
  <c r="N17" i="3"/>
  <c r="P17" i="3" s="1"/>
  <c r="N19" i="3"/>
  <c r="P19" i="3" s="1"/>
  <c r="N20" i="3"/>
  <c r="P20" i="3" s="1"/>
  <c r="N21" i="3"/>
  <c r="P21" i="3" s="1"/>
  <c r="N8" i="3"/>
  <c r="P8" i="3" s="1"/>
  <c r="N11" i="3"/>
  <c r="P11" i="3" s="1"/>
  <c r="N15" i="3"/>
  <c r="P15" i="3" s="1"/>
  <c r="N9" i="3"/>
  <c r="P9" i="3" s="1"/>
  <c r="N14" i="3"/>
  <c r="P14" i="3" s="1"/>
  <c r="N10" i="3"/>
  <c r="P10" i="3" s="1"/>
  <c r="N12" i="3"/>
  <c r="P12" i="3" s="1"/>
  <c r="N13" i="3"/>
  <c r="P13" i="3" s="1"/>
  <c r="N21" i="2"/>
  <c r="P21" i="2" s="1"/>
  <c r="P20" i="2"/>
  <c r="N20" i="2"/>
  <c r="N18" i="2"/>
  <c r="P18" i="2" s="1"/>
  <c r="N19" i="2"/>
  <c r="P19" i="2" s="1"/>
  <c r="P14" i="2"/>
  <c r="N14" i="2"/>
  <c r="N15" i="2"/>
  <c r="P15" i="2" s="1"/>
  <c r="N16" i="2"/>
  <c r="P16" i="2" s="1"/>
  <c r="N17" i="2"/>
  <c r="P17" i="2" s="1"/>
  <c r="N12" i="2"/>
  <c r="P12" i="2" s="1"/>
  <c r="N11" i="2"/>
  <c r="P11" i="2" s="1"/>
  <c r="N9" i="2"/>
  <c r="P9" i="2" s="1"/>
  <c r="N8" i="2"/>
  <c r="P8" i="2" s="1"/>
  <c r="N28" i="1"/>
  <c r="P28" i="1" s="1"/>
  <c r="N30" i="1"/>
  <c r="P30" i="1" s="1"/>
  <c r="N32" i="1"/>
  <c r="P32" i="1" s="1"/>
  <c r="N29" i="1"/>
  <c r="P29" i="1" s="1"/>
  <c r="N31" i="1"/>
  <c r="P31" i="1" s="1"/>
  <c r="N33" i="1"/>
  <c r="P33" i="1" s="1"/>
  <c r="P25" i="1"/>
  <c r="N25" i="1"/>
  <c r="N19" i="1"/>
  <c r="P19" i="1" s="1"/>
  <c r="N22" i="1"/>
  <c r="P22" i="1" s="1"/>
  <c r="N20" i="1"/>
  <c r="P20" i="1" s="1"/>
  <c r="N21" i="1"/>
  <c r="P21" i="1" s="1"/>
  <c r="P23" i="1"/>
  <c r="N23" i="1"/>
  <c r="N26" i="1"/>
  <c r="P26" i="1" s="1"/>
  <c r="N24" i="1"/>
  <c r="P24" i="1" s="1"/>
  <c r="N13" i="1"/>
  <c r="P13" i="1" s="1"/>
  <c r="P15" i="1"/>
  <c r="N15" i="1"/>
  <c r="N14" i="1"/>
  <c r="P14" i="1" s="1"/>
  <c r="N12" i="1"/>
  <c r="P12" i="1" s="1"/>
  <c r="N17" i="1"/>
  <c r="P17" i="1" s="1"/>
  <c r="N16" i="1"/>
  <c r="P16" i="1" s="1"/>
  <c r="N10" i="1"/>
  <c r="P10" i="1" s="1"/>
  <c r="P9" i="1"/>
  <c r="N9" i="1"/>
  <c r="N8" i="1"/>
  <c r="P8" i="1" s="1"/>
</calcChain>
</file>

<file path=xl/sharedStrings.xml><?xml version="1.0" encoding="utf-8"?>
<sst xmlns="http://schemas.openxmlformats.org/spreadsheetml/2006/main" count="1088" uniqueCount="297">
  <si>
    <t>SACENSĪBU PROTOKOLS</t>
  </si>
  <si>
    <t xml:space="preserve">Nosaukums  -&gt;Vālerija Petrova piemiņas kauss 2026 </t>
  </si>
  <si>
    <t xml:space="preserve"> -&gt; 27.02.2026. - 01.03.2026. -&gt;Daugavpils</t>
  </si>
  <si>
    <t>1.plūsma (24) 14:00 28.02</t>
  </si>
  <si>
    <t>nr.</t>
  </si>
  <si>
    <t>Vārds, Uzvārds</t>
  </si>
  <si>
    <t>Dz.g.</t>
  </si>
  <si>
    <t>Komanda</t>
  </si>
  <si>
    <t>Dal.sv.</t>
  </si>
  <si>
    <t>RAUŠANA</t>
  </si>
  <si>
    <t>GRŪŠANA</t>
  </si>
  <si>
    <t>Vieta</t>
  </si>
  <si>
    <t>Sinklers</t>
  </si>
  <si>
    <t>1.</t>
  </si>
  <si>
    <t>2.</t>
  </si>
  <si>
    <t>3.</t>
  </si>
  <si>
    <t>Rez.</t>
  </si>
  <si>
    <t>Summa</t>
  </si>
  <si>
    <t>30 kg</t>
  </si>
  <si>
    <t>Deinas Beinoris</t>
  </si>
  <si>
    <t>Rokiskis</t>
  </si>
  <si>
    <t>Kasparas Baliuka</t>
  </si>
  <si>
    <t>Leo Volkovs</t>
  </si>
  <si>
    <t>Ludza</t>
  </si>
  <si>
    <t>35 kg</t>
  </si>
  <si>
    <t>Patriks Haluss</t>
  </si>
  <si>
    <t>Balvi</t>
  </si>
  <si>
    <t>Kristaps Brics</t>
  </si>
  <si>
    <t>Iļja Šaršuns</t>
  </si>
  <si>
    <t>Daugavpils</t>
  </si>
  <si>
    <t>Mihails Ostrovskis</t>
  </si>
  <si>
    <t>Vladimirs Abakšins</t>
  </si>
  <si>
    <t>Gabrielius Motiečius</t>
  </si>
  <si>
    <t>Anykščiai</t>
  </si>
  <si>
    <t>40 kg</t>
  </si>
  <si>
    <t>Gruščenko Vladimirs</t>
  </si>
  <si>
    <t xml:space="preserve"> Arijus Valainis</t>
  </si>
  <si>
    <t>Elijus Valainis</t>
  </si>
  <si>
    <t>Edgars Morisons</t>
  </si>
  <si>
    <t>Kasparas Kavoluinas</t>
  </si>
  <si>
    <t>Marks Caune</t>
  </si>
  <si>
    <t>Iļja Lazovskis</t>
  </si>
  <si>
    <t>Antons Bušs</t>
  </si>
  <si>
    <t>45 kg</t>
  </si>
  <si>
    <t>Emīls Dille</t>
  </si>
  <si>
    <t>Edvinas Viduolis(AT)</t>
  </si>
  <si>
    <t>Rodrigo Cīrulis</t>
  </si>
  <si>
    <t>Dobele</t>
  </si>
  <si>
    <t>Artúrs Zvingulis</t>
  </si>
  <si>
    <t>Gustavs Kergis-Kariks</t>
  </si>
  <si>
    <t>Stens Astapovics</t>
  </si>
  <si>
    <t>STULPINAS DŽIUGAS</t>
  </si>
  <si>
    <t>Degaicia</t>
  </si>
  <si>
    <t>Tiesnesis:Ilja Sokolovs</t>
  </si>
  <si>
    <t>Tiesnesis:Jakovs Sokolovs</t>
  </si>
  <si>
    <t>Tiesnesis:Artjoms Zerebkovs</t>
  </si>
  <si>
    <t xml:space="preserve">Asistents:Maksims Kuharevich </t>
  </si>
  <si>
    <t>Asistents:Nikita Jakovlevs</t>
  </si>
  <si>
    <t>Asistents:</t>
  </si>
  <si>
    <t>2.plūsma(13) 16:00 28.02</t>
  </si>
  <si>
    <t>48 kg</t>
  </si>
  <si>
    <t>Ēriks Katkevičs</t>
  </si>
  <si>
    <t>Toms Cipruss</t>
  </si>
  <si>
    <t>Panovskis Egor</t>
  </si>
  <si>
    <t>Aleksandrs Osipovs</t>
  </si>
  <si>
    <t>52 kg</t>
  </si>
  <si>
    <t>Jevgenijs Grigorjevs</t>
  </si>
  <si>
    <t>Augustas Mažeika</t>
  </si>
  <si>
    <t>Anykscia</t>
  </si>
  <si>
    <t>Roberts Petkuns</t>
  </si>
  <si>
    <t>Anyksia</t>
  </si>
  <si>
    <t>Ralfs Vidiņš</t>
  </si>
  <si>
    <t>Kiril Tepljakov</t>
  </si>
  <si>
    <t>Arsēnijs Vaščenkovs</t>
  </si>
  <si>
    <t>Vladislavs Kovaļenko</t>
  </si>
  <si>
    <t>Maksims Mitkuss</t>
  </si>
  <si>
    <t>Asistents:Matvejs Rebekins</t>
  </si>
  <si>
    <t>Asistents:Vladimirs Luns</t>
  </si>
  <si>
    <t>Asistents:Aleksejs Kiseļovs</t>
  </si>
  <si>
    <t>Asistents:Arsenijas Ivanovs</t>
  </si>
  <si>
    <t>3.plūsma(16) 18:00 28.02</t>
  </si>
  <si>
    <t>56 kg</t>
  </si>
  <si>
    <t>Kaspars Savics</t>
  </si>
  <si>
    <t>Kirills Babahins</t>
  </si>
  <si>
    <t>Danielius Motiečius</t>
  </si>
  <si>
    <t>Dāvids Lapins</t>
  </si>
  <si>
    <t>Emīls Leitāns</t>
  </si>
  <si>
    <t>Nykyta Konchehura</t>
  </si>
  <si>
    <t>Dambrauskas Ignas</t>
  </si>
  <si>
    <t>Telsia</t>
  </si>
  <si>
    <t>Daniel Purk</t>
  </si>
  <si>
    <t>Vargamae</t>
  </si>
  <si>
    <t>60 kg</t>
  </si>
  <si>
    <t>Romans Bogdanovs</t>
  </si>
  <si>
    <t>Lukas Kanonovas</t>
  </si>
  <si>
    <t>Kristóf Gaál</t>
  </si>
  <si>
    <t>Budapeste</t>
  </si>
  <si>
    <t>Nikita Silin</t>
  </si>
  <si>
    <t>Tartu</t>
  </si>
  <si>
    <t>Raivo Keišs</t>
  </si>
  <si>
    <t>Andrejs Tajevskis</t>
  </si>
  <si>
    <t>Panovskis Matvejs</t>
  </si>
  <si>
    <t>Maksims Jefimovs</t>
  </si>
  <si>
    <t>Francis Griškjans</t>
  </si>
  <si>
    <t>Daniels Ivanovskis</t>
  </si>
  <si>
    <t>Asistents:Nikita Konovalovs</t>
  </si>
  <si>
    <t>x</t>
  </si>
  <si>
    <t>Asistents:Artjoms Suhanovs</t>
  </si>
  <si>
    <t>Asistents:Jaroslavs Danilovs</t>
  </si>
  <si>
    <t>Asistents:Ksenija Danilova</t>
  </si>
  <si>
    <t>1.plūsma(20) 10:00 01.03</t>
  </si>
  <si>
    <t>65 kg</t>
  </si>
  <si>
    <t>Jaroslavs Daņilovs</t>
  </si>
  <si>
    <t>Armas Reisel</t>
  </si>
  <si>
    <t>Vladimirs Luņs</t>
  </si>
  <si>
    <t>Nikita Konovalovs</t>
  </si>
  <si>
    <t>Jonušas Matas</t>
  </si>
  <si>
    <t>Kristiāns Kozlovskis</t>
  </si>
  <si>
    <t>Artūrs Kuzņecovs</t>
  </si>
  <si>
    <t>Miervaldis Linnass</t>
  </si>
  <si>
    <t>Ingus Ločmelis</t>
  </si>
  <si>
    <t>71 kg</t>
  </si>
  <si>
    <t>Levente Varga</t>
  </si>
  <si>
    <t>Romans Romanenko</t>
  </si>
  <si>
    <t>Ogre</t>
  </si>
  <si>
    <t>Valerijs Kņaževs</t>
  </si>
  <si>
    <t>Arsenijs Ivanovs</t>
  </si>
  <si>
    <t>PAULAUSKAS JUSTAS</t>
  </si>
  <si>
    <t>Jonušas Vakaris</t>
  </si>
  <si>
    <t>Ruslans Račuks</t>
  </si>
  <si>
    <t>Jaroslavs Zarembo</t>
  </si>
  <si>
    <t>Iļja Vaščenkovs</t>
  </si>
  <si>
    <t>Renāts Bistrovs</t>
  </si>
  <si>
    <t>2.plūsma(23) 12:00 01.03</t>
  </si>
  <si>
    <t>U10 2016- jaunaki</t>
  </si>
  <si>
    <t>Oļenova Zlata</t>
  </si>
  <si>
    <t>Šmukša Amelija</t>
  </si>
  <si>
    <t>Vanessa Skrindževska</t>
  </si>
  <si>
    <t>Visocka Marija</t>
  </si>
  <si>
    <t>Alise Aleksejeva</t>
  </si>
  <si>
    <t>Lika Uzulnika</t>
  </si>
  <si>
    <t>Veronika Vaščenkova</t>
  </si>
  <si>
    <t>U13 2013- 2015</t>
  </si>
  <si>
    <t>Loreta Cuikore</t>
  </si>
  <si>
    <t>Betija Solovjova</t>
  </si>
  <si>
    <t>Ksenija Daņilova</t>
  </si>
  <si>
    <t>Daņiļeviča Letisija</t>
  </si>
  <si>
    <t>U15 2011- 2012</t>
  </si>
  <si>
    <t>Panevezys</t>
  </si>
  <si>
    <t>Gabriela Daktere</t>
  </si>
  <si>
    <t>Dajoraite Gintare</t>
  </si>
  <si>
    <t>Julija Petkune</t>
  </si>
  <si>
    <t>Carolin Jalast</t>
  </si>
  <si>
    <t>Vargame</t>
  </si>
  <si>
    <t>U18 2008- 2010</t>
  </si>
  <si>
    <t>Kamile Grinskyte</t>
  </si>
  <si>
    <t>Austeja Masiulyte</t>
  </si>
  <si>
    <t>Migle Kunciute</t>
  </si>
  <si>
    <t>Janusaite Elija</t>
  </si>
  <si>
    <t>Liauksminaite Meda</t>
  </si>
  <si>
    <t>Vitalīna Kušnere</t>
  </si>
  <si>
    <t>Diekontaitė Auksė</t>
  </si>
  <si>
    <t>Inger Iris Prants</t>
  </si>
  <si>
    <t>Pieaugusie</t>
  </si>
  <si>
    <t>Kristiāna Lazovska</t>
  </si>
  <si>
    <t>Olga Pučinska</t>
  </si>
  <si>
    <t>3.plūsma(15) 14:00 01.03</t>
  </si>
  <si>
    <t>75 kg</t>
  </si>
  <si>
    <t>Markus Boisen</t>
  </si>
  <si>
    <t>Maksa</t>
  </si>
  <si>
    <t>Haralds Zeiliņs</t>
  </si>
  <si>
    <t>Aleksejs Kiseļovs</t>
  </si>
  <si>
    <t>Nikita Dašķevičs</t>
  </si>
  <si>
    <t>Nikita Merkurjev</t>
  </si>
  <si>
    <t xml:space="preserve">Ratmirs Honts </t>
  </si>
  <si>
    <t>Daniils Lipste</t>
  </si>
  <si>
    <t>79 kg</t>
  </si>
  <si>
    <t>Patriks Mesters</t>
  </si>
  <si>
    <t>Matvejs Rebekins</t>
  </si>
  <si>
    <t>Maksims Kuharevičs</t>
  </si>
  <si>
    <t>Ainārs Rundzāns</t>
  </si>
  <si>
    <t>Jakovs Sokolovs</t>
  </si>
  <si>
    <t>Henrik Gunin</t>
  </si>
  <si>
    <t>4.plūsma(17) 16:00 01.03</t>
  </si>
  <si>
    <t>88 kg</t>
  </si>
  <si>
    <t>Gregor Kroon</t>
  </si>
  <si>
    <t>Rui Gao</t>
  </si>
  <si>
    <t>Marks Koževnikovs</t>
  </si>
  <si>
    <t>Berenis Karolis</t>
  </si>
  <si>
    <t>Armands Šķēlē</t>
  </si>
  <si>
    <t>Bieliauskis Armandas</t>
  </si>
  <si>
    <t>Marks Katkevičs</t>
  </si>
  <si>
    <t>Gabriels Sarkans</t>
  </si>
  <si>
    <t>Maksims Vasiļonoks</t>
  </si>
  <si>
    <t>94 kg</t>
  </si>
  <si>
    <t>Daniils Severins</t>
  </si>
  <si>
    <t>Artjoms Suhanovs</t>
  </si>
  <si>
    <t>Gustavs Jānis Vucans</t>
  </si>
  <si>
    <t>Arnoldas Petraitis</t>
  </si>
  <si>
    <t>Artūrs Vasiļonoks</t>
  </si>
  <si>
    <t>5.plūsma(17) 18:00 01.03</t>
  </si>
  <si>
    <t>102kg</t>
  </si>
  <si>
    <t>Tomas Gasiunas</t>
  </si>
  <si>
    <t>Daniels Rudovičs</t>
  </si>
  <si>
    <t>Raivis Grišāns</t>
  </si>
  <si>
    <t>Mati Karbus</t>
  </si>
  <si>
    <t>Teet Karbus</t>
  </si>
  <si>
    <t>Kirils Oļenovs</t>
  </si>
  <si>
    <t>Jānis Bondarenko</t>
  </si>
  <si>
    <t>110 kg</t>
  </si>
  <si>
    <t>Valts Kalējs</t>
  </si>
  <si>
    <t>ZEIPARTAS MINDAUGAS</t>
  </si>
  <si>
    <t>Carlis Vaino</t>
  </si>
  <si>
    <t>Daniels Uzulniks</t>
  </si>
  <si>
    <t>Ritvars Dukovskis</t>
  </si>
  <si>
    <t>Maksims Bistrovs</t>
  </si>
  <si>
    <t>virs 110 kg</t>
  </si>
  <si>
    <t xml:space="preserve">Artūrs Sidorovs </t>
  </si>
  <si>
    <t>Dovydas Daracius</t>
  </si>
  <si>
    <t>Ēriks Daņilevičs</t>
  </si>
  <si>
    <t>Nikita Jakovlevs</t>
  </si>
  <si>
    <t>Platkovs Nikita</t>
  </si>
  <si>
    <t xml:space="preserve">Ludza </t>
  </si>
  <si>
    <t>DEGAIČIAI</t>
  </si>
  <si>
    <t>Budapesta</t>
  </si>
  <si>
    <t>Zēni</t>
  </si>
  <si>
    <t>Meitenes</t>
  </si>
  <si>
    <t>Treneri</t>
  </si>
  <si>
    <t>Kopā</t>
  </si>
  <si>
    <t>Vir</t>
  </si>
  <si>
    <t>siev</t>
  </si>
  <si>
    <t>SINCLAIR</t>
  </si>
  <si>
    <t>U15 2011 -</t>
  </si>
  <si>
    <t>Marks Kozevnikovs Ogre</t>
  </si>
  <si>
    <t>PAULAUSKAS JUSTAS Degucia</t>
  </si>
  <si>
    <t>U20 2006</t>
  </si>
  <si>
    <t>more</t>
  </si>
  <si>
    <t>Nosaukums  -&gt;Latvijas čempionāts svarcelšanā JAUNIEŠIEM U-15/ U-17</t>
  </si>
  <si>
    <t xml:space="preserve"> -&gt; 03.05.2019. - 05.05.2019. -&gt;Ludza</t>
  </si>
  <si>
    <t>(61kg U17)</t>
  </si>
  <si>
    <t>Roberts Žulins</t>
  </si>
  <si>
    <t xml:space="preserve">Vitalijs Petrovs </t>
  </si>
  <si>
    <t>(67kg U17)</t>
  </si>
  <si>
    <t>Andrejs Kulakovs</t>
  </si>
  <si>
    <t>,,,</t>
  </si>
  <si>
    <t>…</t>
  </si>
  <si>
    <t>Daniēls GOTFRIDSONS</t>
  </si>
  <si>
    <t>Saldus</t>
  </si>
  <si>
    <t> Kristers Miķelsons</t>
  </si>
  <si>
    <t>Liepāja</t>
  </si>
  <si>
    <t>Konstantin Kirilov</t>
  </si>
  <si>
    <t>Ventspils</t>
  </si>
  <si>
    <t>Ņikita Deglis</t>
  </si>
  <si>
    <t>Vlads Prokofjevs</t>
  </si>
  <si>
    <t>(73kg U17)</t>
  </si>
  <si>
    <t>Dāniels Abramenko</t>
  </si>
  <si>
    <t>Haralds Kokorevičs</t>
  </si>
  <si>
    <t>(89kg U17)</t>
  </si>
  <si>
    <t>Antons Kovaļonoks</t>
  </si>
  <si>
    <t>Maris Ozoliņš</t>
  </si>
  <si>
    <t>(96kg U17)</t>
  </si>
  <si>
    <t>Lauris LOGINS</t>
  </si>
  <si>
    <t>,,</t>
  </si>
  <si>
    <t>Andžejs Austis</t>
  </si>
  <si>
    <t>(+96kg U17)</t>
  </si>
  <si>
    <t>Jānis Aņisimovičs</t>
  </si>
  <si>
    <t>Edgars Kāpiņš</t>
  </si>
  <si>
    <t>Deniss Cakars</t>
  </si>
  <si>
    <t>Jevgēņijs Haustovs</t>
  </si>
  <si>
    <t>SACENSĪBU TIESNEŠI</t>
  </si>
  <si>
    <t>Pienākumi</t>
  </si>
  <si>
    <t>Pilsēta</t>
  </si>
  <si>
    <t>Kategorija</t>
  </si>
  <si>
    <t>Galvenais tiesnesis:</t>
  </si>
  <si>
    <t>Viktors Dolģiļevičš</t>
  </si>
  <si>
    <t>||.kt</t>
  </si>
  <si>
    <t>Sekretārs:</t>
  </si>
  <si>
    <t>Tiesnesis Nr.1</t>
  </si>
  <si>
    <t>Jevgenijs Suksaiņš</t>
  </si>
  <si>
    <t>Rīga</t>
  </si>
  <si>
    <t>Tiesnesis Nr.2</t>
  </si>
  <si>
    <t>Ainārs Lukša</t>
  </si>
  <si>
    <t>|||.kt</t>
  </si>
  <si>
    <t>Tiesnesis Nr.3</t>
  </si>
  <si>
    <t>Viktors Ivanovs</t>
  </si>
  <si>
    <t>I klase</t>
  </si>
  <si>
    <t>SM</t>
  </si>
  <si>
    <t>Asistents:Francis Grikjans</t>
  </si>
  <si>
    <t>Asistents:Nikita Konovalos</t>
  </si>
  <si>
    <t>Asistents:Jaroslavs Daņilovs</t>
  </si>
  <si>
    <t>Asistents:Vitalīna Kusnere</t>
  </si>
  <si>
    <t>Asistents:Jūlija Petkune</t>
  </si>
  <si>
    <t>Maksims Ivanovs</t>
  </si>
  <si>
    <t>Asistents:Maksims Vasiļonoks</t>
  </si>
  <si>
    <t>Finland</t>
  </si>
  <si>
    <t>Ville Haapanen</t>
  </si>
  <si>
    <t>Punkti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</si>
</sst>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0"/>
      <color rgb="FF000000"/>
      <name val="Arial"/>
      <scheme val="minor"/>
    </font>
    <font>
      <b/>
      <sz val="10"/>
      <color rgb="FF000000"/>
      <name val="Verdana"/>
    </font>
    <font>
      <sz val="10"/>
      <name val="Arial"/>
    </font>
    <font>
      <sz val="10"/>
      <color rgb="FF000000"/>
      <name val="Verdana"/>
    </font>
    <font>
      <u/>
      <sz val="10"/>
      <color rgb="FF000000"/>
      <name val="Verdana"/>
    </font>
    <font>
      <u/>
      <sz val="10"/>
      <color rgb="FF000000"/>
      <name val="Verdana"/>
    </font>
    <font>
      <u/>
      <sz val="10"/>
      <color rgb="FF000000"/>
      <name val="Verdana"/>
    </font>
    <font>
      <b/>
      <sz val="7"/>
      <color rgb="FF000000"/>
      <name val="Verdana"/>
    </font>
    <font>
      <sz val="10"/>
      <color theme="1"/>
      <name val="Arial"/>
    </font>
    <font>
      <b/>
      <sz val="8"/>
      <color rgb="FF000000"/>
      <name val="Verdana"/>
    </font>
    <font>
      <sz val="10"/>
      <color theme="1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b/>
      <sz val="10"/>
      <color rgb="FF000000"/>
      <name val="Arial"/>
    </font>
    <font>
      <sz val="10"/>
      <color theme="1"/>
      <name val="Arial"/>
    </font>
    <font>
      <sz val="10"/>
      <color rgb="FF222222"/>
      <name val="Arial"/>
    </font>
    <font>
      <sz val="10"/>
      <color theme="1"/>
      <name val="Times New Roman"/>
    </font>
    <font>
      <b/>
      <sz val="10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rgb="FFFF0000"/>
      <name val="Arial"/>
    </font>
    <font>
      <u/>
      <sz val="10"/>
      <color rgb="FF000000"/>
      <name val="Times New Roman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8"/>
      <color theme="1"/>
      <name val="Verdana"/>
    </font>
    <font>
      <sz val="10"/>
      <color theme="1"/>
      <name val="Verdana"/>
    </font>
    <font>
      <sz val="8"/>
      <color rgb="FF000000"/>
      <name val="Verdana"/>
    </font>
    <font>
      <b/>
      <sz val="8"/>
      <color theme="1"/>
      <name val="Verdana"/>
    </font>
    <font>
      <sz val="10"/>
      <color rgb="FF333333"/>
      <name val="Calibri"/>
    </font>
    <font>
      <b/>
      <sz val="10"/>
      <color theme="1"/>
      <name val="Verdana"/>
    </font>
    <font>
      <sz val="8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Times New Roman"/>
      <family val="1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CCFFCC"/>
        <bgColor rgb="FFCCFFCC"/>
      </patternFill>
    </fill>
    <fill>
      <patternFill patternType="solid">
        <fgColor rgb="FFF4B083"/>
        <bgColor rgb="FFF4B08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9"/>
        <bgColor theme="9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rgb="FF25E90B"/>
        <bgColor theme="0"/>
      </patternFill>
    </fill>
    <fill>
      <patternFill patternType="solid">
        <fgColor theme="0"/>
        <bgColor rgb="FF00FF00"/>
      </patternFill>
    </fill>
    <fill>
      <patternFill patternType="solid">
        <fgColor rgb="FFFFFF00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rgb="FF92D050"/>
        <bgColor rgb="FFFF0000"/>
      </patternFill>
    </fill>
    <fill>
      <patternFill patternType="solid">
        <fgColor rgb="FFFF0000"/>
        <bgColor rgb="FF92D05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238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8" fillId="2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/>
    </xf>
    <xf numFmtId="2" fontId="11" fillId="2" borderId="17" xfId="0" applyNumberFormat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/>
    </xf>
    <xf numFmtId="1" fontId="13" fillId="6" borderId="19" xfId="0" applyNumberFormat="1" applyFont="1" applyFill="1" applyBorder="1" applyAlignment="1">
      <alignment horizontal="center" vertical="center"/>
    </xf>
    <xf numFmtId="1" fontId="14" fillId="4" borderId="12" xfId="0" applyNumberFormat="1" applyFont="1" applyFill="1" applyBorder="1" applyAlignment="1">
      <alignment horizontal="center" vertical="center"/>
    </xf>
    <xf numFmtId="1" fontId="13" fillId="6" borderId="18" xfId="0" applyNumberFormat="1" applyFont="1" applyFill="1" applyBorder="1" applyAlignment="1">
      <alignment horizontal="center" vertical="center"/>
    </xf>
    <xf numFmtId="1" fontId="13" fillId="7" borderId="18" xfId="0" applyNumberFormat="1" applyFont="1" applyFill="1" applyBorder="1" applyAlignment="1">
      <alignment horizontal="center" vertical="center"/>
    </xf>
    <xf numFmtId="1" fontId="14" fillId="8" borderId="12" xfId="0" applyNumberFormat="1" applyFont="1" applyFill="1" applyBorder="1" applyAlignment="1">
      <alignment horizontal="center" vertical="center"/>
    </xf>
    <xf numFmtId="2" fontId="15" fillId="2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9" borderId="18" xfId="0" applyFont="1" applyFill="1" applyBorder="1" applyAlignment="1">
      <alignment horizontal="center"/>
    </xf>
    <xf numFmtId="1" fontId="14" fillId="9" borderId="12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1" fontId="13" fillId="7" borderId="18" xfId="0" applyNumberFormat="1" applyFont="1" applyFill="1" applyBorder="1" applyAlignment="1">
      <alignment horizontal="center" vertical="center"/>
    </xf>
    <xf numFmtId="1" fontId="14" fillId="4" borderId="18" xfId="0" applyNumberFormat="1" applyFont="1" applyFill="1" applyBorder="1" applyAlignment="1">
      <alignment horizontal="center" vertical="center"/>
    </xf>
    <xf numFmtId="1" fontId="14" fillId="9" borderId="18" xfId="0" applyNumberFormat="1" applyFont="1" applyFill="1" applyBorder="1" applyAlignment="1">
      <alignment horizontal="center" vertical="center"/>
    </xf>
    <xf numFmtId="1" fontId="13" fillId="8" borderId="12" xfId="0" applyNumberFormat="1" applyFont="1" applyFill="1" applyBorder="1" applyAlignment="1">
      <alignment horizontal="center" vertical="center"/>
    </xf>
    <xf numFmtId="2" fontId="11" fillId="2" borderId="17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1" fontId="14" fillId="4" borderId="12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/>
    </xf>
    <xf numFmtId="1" fontId="14" fillId="7" borderId="12" xfId="0" applyNumberFormat="1" applyFont="1" applyFill="1" applyBorder="1" applyAlignment="1">
      <alignment horizontal="center" vertical="center"/>
    </xf>
    <xf numFmtId="0" fontId="8" fillId="2" borderId="12" xfId="0" applyFont="1" applyFill="1" applyBorder="1"/>
    <xf numFmtId="0" fontId="8" fillId="2" borderId="0" xfId="0" applyFont="1" applyFill="1"/>
    <xf numFmtId="1" fontId="13" fillId="7" borderId="12" xfId="0" applyNumberFormat="1" applyFont="1" applyFill="1" applyBorder="1" applyAlignment="1">
      <alignment horizontal="center" vertical="center"/>
    </xf>
    <xf numFmtId="0" fontId="8" fillId="0" borderId="7" xfId="0" applyFont="1" applyBorder="1"/>
    <xf numFmtId="0" fontId="10" fillId="0" borderId="7" xfId="0" applyFont="1" applyBorder="1"/>
    <xf numFmtId="0" fontId="11" fillId="0" borderId="7" xfId="0" applyFont="1" applyBorder="1"/>
    <xf numFmtId="1" fontId="14" fillId="7" borderId="18" xfId="0" applyNumberFormat="1" applyFont="1" applyFill="1" applyBorder="1" applyAlignment="1">
      <alignment horizontal="center" vertical="center"/>
    </xf>
    <xf numFmtId="1" fontId="13" fillId="6" borderId="19" xfId="0" applyNumberFormat="1" applyFont="1" applyFill="1" applyBorder="1" applyAlignment="1">
      <alignment horizontal="center" vertical="center"/>
    </xf>
    <xf numFmtId="1" fontId="13" fillId="6" borderId="18" xfId="0" applyNumberFormat="1" applyFont="1" applyFill="1" applyBorder="1" applyAlignment="1">
      <alignment horizontal="center" vertical="center"/>
    </xf>
    <xf numFmtId="1" fontId="14" fillId="8" borderId="12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12" fillId="9" borderId="18" xfId="0" applyFont="1" applyFill="1" applyBorder="1" applyAlignment="1">
      <alignment horizontal="center"/>
    </xf>
    <xf numFmtId="0" fontId="16" fillId="4" borderId="18" xfId="0" applyFont="1" applyFill="1" applyBorder="1" applyAlignment="1">
      <alignment horizontal="center"/>
    </xf>
    <xf numFmtId="0" fontId="8" fillId="0" borderId="12" xfId="0" applyFont="1" applyBorder="1"/>
    <xf numFmtId="0" fontId="17" fillId="0" borderId="0" xfId="0" applyFont="1" applyAlignment="1"/>
    <xf numFmtId="1" fontId="14" fillId="4" borderId="18" xfId="0" applyNumberFormat="1" applyFont="1" applyFill="1" applyBorder="1" applyAlignment="1">
      <alignment horizontal="center" vertical="center"/>
    </xf>
    <xf numFmtId="1" fontId="14" fillId="9" borderId="12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8" fillId="0" borderId="17" xfId="0" applyFont="1" applyBorder="1" applyAlignment="1">
      <alignment vertical="center"/>
    </xf>
    <xf numFmtId="1" fontId="13" fillId="4" borderId="12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1" fontId="13" fillId="8" borderId="12" xfId="0" applyNumberFormat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2" fontId="15" fillId="2" borderId="17" xfId="0" applyNumberFormat="1" applyFont="1" applyFill="1" applyBorder="1" applyAlignment="1">
      <alignment horizontal="center" vertical="center"/>
    </xf>
    <xf numFmtId="1" fontId="19" fillId="8" borderId="12" xfId="0" applyNumberFormat="1" applyFont="1" applyFill="1" applyBorder="1" applyAlignment="1">
      <alignment horizontal="center" vertical="center"/>
    </xf>
    <xf numFmtId="2" fontId="15" fillId="2" borderId="17" xfId="0" applyNumberFormat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1" fontId="14" fillId="9" borderId="18" xfId="0" applyNumberFormat="1" applyFont="1" applyFill="1" applyBorder="1" applyAlignment="1">
      <alignment horizontal="center" vertical="center"/>
    </xf>
    <xf numFmtId="0" fontId="8" fillId="0" borderId="7" xfId="0" applyFont="1" applyBorder="1" applyAlignment="1"/>
    <xf numFmtId="0" fontId="8" fillId="0" borderId="12" xfId="0" applyFont="1" applyBorder="1" applyAlignment="1"/>
    <xf numFmtId="0" fontId="11" fillId="5" borderId="17" xfId="0" applyFont="1" applyFill="1" applyBorder="1" applyAlignment="1">
      <alignment horizontal="center" vertical="center" wrapText="1"/>
    </xf>
    <xf numFmtId="2" fontId="11" fillId="5" borderId="17" xfId="0" applyNumberFormat="1" applyFont="1" applyFill="1" applyBorder="1" applyAlignment="1">
      <alignment horizontal="center" vertical="center"/>
    </xf>
    <xf numFmtId="0" fontId="8" fillId="2" borderId="0" xfId="0" applyFont="1" applyFill="1" applyAlignment="1"/>
    <xf numFmtId="0" fontId="11" fillId="0" borderId="7" xfId="0" applyFont="1" applyBorder="1" applyAlignment="1"/>
    <xf numFmtId="0" fontId="8" fillId="0" borderId="0" xfId="0" applyFont="1" applyAlignment="1"/>
    <xf numFmtId="0" fontId="11" fillId="0" borderId="12" xfId="0" applyFont="1" applyBorder="1" applyAlignment="1"/>
    <xf numFmtId="0" fontId="17" fillId="2" borderId="22" xfId="0" applyFont="1" applyFill="1" applyBorder="1" applyAlignment="1">
      <alignment horizontal="center"/>
    </xf>
    <xf numFmtId="0" fontId="17" fillId="0" borderId="23" xfId="0" applyFont="1" applyBorder="1" applyAlignment="1">
      <alignment horizontal="center" wrapText="1"/>
    </xf>
    <xf numFmtId="0" fontId="17" fillId="2" borderId="24" xfId="0" applyFont="1" applyFill="1" applyBorder="1" applyAlignment="1">
      <alignment horizontal="center"/>
    </xf>
    <xf numFmtId="2" fontId="17" fillId="2" borderId="25" xfId="0" applyNumberFormat="1" applyFont="1" applyFill="1" applyBorder="1" applyAlignment="1">
      <alignment horizontal="center"/>
    </xf>
    <xf numFmtId="0" fontId="20" fillId="9" borderId="18" xfId="0" applyFont="1" applyFill="1" applyBorder="1" applyAlignment="1">
      <alignment horizontal="center"/>
    </xf>
    <xf numFmtId="1" fontId="21" fillId="7" borderId="18" xfId="0" applyNumberFormat="1" applyFont="1" applyFill="1" applyBorder="1" applyAlignment="1">
      <alignment horizontal="center"/>
    </xf>
    <xf numFmtId="2" fontId="22" fillId="2" borderId="12" xfId="0" applyNumberFormat="1" applyFont="1" applyFill="1" applyBorder="1" applyAlignment="1">
      <alignment horizontal="center"/>
    </xf>
    <xf numFmtId="0" fontId="17" fillId="0" borderId="0" xfId="0" applyFont="1" applyAlignment="1"/>
    <xf numFmtId="0" fontId="17" fillId="0" borderId="0" xfId="0" applyFont="1" applyAlignment="1"/>
    <xf numFmtId="0" fontId="10" fillId="0" borderId="7" xfId="0" applyFont="1" applyBorder="1" applyAlignment="1"/>
    <xf numFmtId="0" fontId="8" fillId="5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/>
    </xf>
    <xf numFmtId="2" fontId="11" fillId="2" borderId="25" xfId="0" applyNumberFormat="1" applyFont="1" applyFill="1" applyBorder="1" applyAlignment="1">
      <alignment horizontal="center" vertical="center"/>
    </xf>
    <xf numFmtId="0" fontId="11" fillId="10" borderId="7" xfId="0" applyFont="1" applyFill="1" applyBorder="1"/>
    <xf numFmtId="0" fontId="10" fillId="0" borderId="0" xfId="0" applyFont="1"/>
    <xf numFmtId="0" fontId="11" fillId="10" borderId="26" xfId="0" applyFont="1" applyFill="1" applyBorder="1"/>
    <xf numFmtId="0" fontId="11" fillId="10" borderId="27" xfId="0" applyFont="1" applyFill="1" applyBorder="1"/>
    <xf numFmtId="0" fontId="11" fillId="10" borderId="28" xfId="0" applyFont="1" applyFill="1" applyBorder="1"/>
    <xf numFmtId="0" fontId="11" fillId="11" borderId="29" xfId="0" applyFont="1" applyFill="1" applyBorder="1" applyAlignment="1">
      <alignment horizontal="right"/>
    </xf>
    <xf numFmtId="0" fontId="11" fillId="11" borderId="30" xfId="0" applyFont="1" applyFill="1" applyBorder="1" applyAlignment="1">
      <alignment horizontal="right"/>
    </xf>
    <xf numFmtId="0" fontId="11" fillId="11" borderId="31" xfId="0" applyFont="1" applyFill="1" applyBorder="1" applyAlignment="1">
      <alignment horizontal="right"/>
    </xf>
    <xf numFmtId="0" fontId="11" fillId="9" borderId="17" xfId="0" applyFont="1" applyFill="1" applyBorder="1"/>
    <xf numFmtId="2" fontId="11" fillId="11" borderId="17" xfId="0" applyNumberFormat="1" applyFont="1" applyFill="1" applyBorder="1" applyAlignment="1"/>
    <xf numFmtId="0" fontId="11" fillId="11" borderId="17" xfId="0" applyFont="1" applyFill="1" applyBorder="1" applyAlignment="1"/>
    <xf numFmtId="0" fontId="11" fillId="9" borderId="17" xfId="0" applyFont="1" applyFill="1" applyBorder="1" applyAlignment="1"/>
    <xf numFmtId="2" fontId="10" fillId="0" borderId="0" xfId="0" applyNumberFormat="1" applyFont="1"/>
    <xf numFmtId="0" fontId="11" fillId="11" borderId="17" xfId="0" applyFont="1" applyFill="1" applyBorder="1"/>
    <xf numFmtId="0" fontId="23" fillId="11" borderId="17" xfId="0" applyFont="1" applyFill="1" applyBorder="1" applyAlignment="1"/>
    <xf numFmtId="0" fontId="11" fillId="12" borderId="17" xfId="0" applyFont="1" applyFill="1" applyBorder="1" applyAlignment="1"/>
    <xf numFmtId="0" fontId="23" fillId="0" borderId="0" xfId="0" applyFont="1"/>
    <xf numFmtId="0" fontId="11" fillId="11" borderId="32" xfId="0" applyFont="1" applyFill="1" applyBorder="1" applyAlignment="1">
      <alignment horizontal="right"/>
    </xf>
    <xf numFmtId="0" fontId="11" fillId="11" borderId="33" xfId="0" applyFont="1" applyFill="1" applyBorder="1" applyAlignment="1">
      <alignment horizontal="right"/>
    </xf>
    <xf numFmtId="0" fontId="11" fillId="11" borderId="34" xfId="0" applyFont="1" applyFill="1" applyBorder="1" applyAlignment="1">
      <alignment horizontal="right"/>
    </xf>
    <xf numFmtId="0" fontId="23" fillId="5" borderId="7" xfId="0" applyFont="1" applyFill="1" applyBorder="1" applyAlignment="1">
      <alignment horizontal="right"/>
    </xf>
    <xf numFmtId="0" fontId="23" fillId="0" borderId="35" xfId="0" applyFont="1" applyBorder="1"/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29" fillId="2" borderId="18" xfId="0" applyNumberFormat="1" applyFont="1" applyFill="1" applyBorder="1" applyAlignment="1">
      <alignment horizontal="center" vertical="center"/>
    </xf>
    <xf numFmtId="1" fontId="9" fillId="1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30" fillId="13" borderId="12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64" fontId="9" fillId="3" borderId="12" xfId="0" applyNumberFormat="1" applyFont="1" applyFill="1" applyBorder="1" applyAlignment="1">
      <alignment horizontal="center" vertical="center"/>
    </xf>
    <xf numFmtId="2" fontId="29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1" fontId="9" fillId="9" borderId="12" xfId="0" applyNumberFormat="1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/>
    </xf>
    <xf numFmtId="2" fontId="29" fillId="2" borderId="40" xfId="0" applyNumberFormat="1" applyFont="1" applyFill="1" applyBorder="1" applyAlignment="1">
      <alignment horizontal="center" vertical="center"/>
    </xf>
    <xf numFmtId="1" fontId="9" fillId="9" borderId="39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" fontId="30" fillId="2" borderId="12" xfId="0" applyNumberFormat="1" applyFont="1" applyFill="1" applyBorder="1" applyAlignment="1">
      <alignment horizontal="center" vertical="center"/>
    </xf>
    <xf numFmtId="1" fontId="9" fillId="13" borderId="39" xfId="0" applyNumberFormat="1" applyFont="1" applyFill="1" applyBorder="1" applyAlignment="1">
      <alignment horizontal="center" vertical="center"/>
    </xf>
    <xf numFmtId="1" fontId="30" fillId="9" borderId="12" xfId="0" applyNumberFormat="1" applyFont="1" applyFill="1" applyBorder="1" applyAlignment="1">
      <alignment horizontal="center" vertical="center"/>
    </xf>
    <xf numFmtId="0" fontId="31" fillId="0" borderId="12" xfId="0" applyFont="1" applyBorder="1"/>
    <xf numFmtId="0" fontId="11" fillId="0" borderId="12" xfId="0" applyFont="1" applyBorder="1"/>
    <xf numFmtId="0" fontId="27" fillId="0" borderId="8" xfId="0" applyFont="1" applyBorder="1" applyAlignment="1">
      <alignment horizontal="center" vertical="center"/>
    </xf>
    <xf numFmtId="0" fontId="11" fillId="0" borderId="8" xfId="0" applyFont="1" applyBorder="1"/>
    <xf numFmtId="0" fontId="2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left" vertical="center"/>
    </xf>
    <xf numFmtId="0" fontId="29" fillId="0" borderId="8" xfId="0" applyFont="1" applyBorder="1" applyAlignment="1">
      <alignment horizontal="center" vertical="center"/>
    </xf>
    <xf numFmtId="2" fontId="29" fillId="2" borderId="12" xfId="0" applyNumberFormat="1" applyFont="1" applyFill="1" applyBorder="1" applyAlignment="1">
      <alignment horizontal="center" vertical="center"/>
    </xf>
    <xf numFmtId="1" fontId="9" fillId="13" borderId="18" xfId="0" applyNumberFormat="1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left" vertical="top"/>
    </xf>
    <xf numFmtId="0" fontId="32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9" fillId="2" borderId="20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1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3" fillId="2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0" fillId="0" borderId="0" xfId="0" applyFont="1" applyAlignment="1"/>
    <xf numFmtId="0" fontId="0" fillId="0" borderId="0" xfId="0" applyFont="1" applyAlignment="1"/>
    <xf numFmtId="0" fontId="8" fillId="5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11" fillId="0" borderId="0" xfId="0" applyFont="1" applyAlignment="1">
      <alignment horizontal="center"/>
    </xf>
    <xf numFmtId="0" fontId="27" fillId="2" borderId="9" xfId="0" applyFont="1" applyFill="1" applyBorder="1" applyAlignment="1">
      <alignment horizontal="left" vertical="center"/>
    </xf>
    <xf numFmtId="0" fontId="28" fillId="2" borderId="20" xfId="0" applyFont="1" applyFill="1" applyBorder="1" applyAlignment="1">
      <alignment horizontal="left" vertical="top"/>
    </xf>
    <xf numFmtId="0" fontId="27" fillId="2" borderId="9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top"/>
    </xf>
    <xf numFmtId="0" fontId="24" fillId="2" borderId="4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2" fontId="11" fillId="15" borderId="17" xfId="0" applyNumberFormat="1" applyFont="1" applyFill="1" applyBorder="1" applyAlignment="1">
      <alignment horizontal="center" vertical="center"/>
    </xf>
    <xf numFmtId="0" fontId="8" fillId="16" borderId="17" xfId="0" applyFont="1" applyFill="1" applyBorder="1" applyAlignment="1">
      <alignment horizontal="center" vertical="center" wrapText="1"/>
    </xf>
    <xf numFmtId="0" fontId="35" fillId="14" borderId="18" xfId="0" applyFont="1" applyFill="1" applyBorder="1" applyAlignment="1">
      <alignment horizontal="center"/>
    </xf>
    <xf numFmtId="1" fontId="14" fillId="14" borderId="12" xfId="0" applyNumberFormat="1" applyFont="1" applyFill="1" applyBorder="1" applyAlignment="1">
      <alignment horizontal="center" vertical="center"/>
    </xf>
    <xf numFmtId="1" fontId="14" fillId="18" borderId="12" xfId="0" applyNumberFormat="1" applyFont="1" applyFill="1" applyBorder="1" applyAlignment="1">
      <alignment horizontal="center" vertical="center"/>
    </xf>
    <xf numFmtId="0" fontId="10" fillId="19" borderId="0" xfId="0" applyFont="1" applyFill="1"/>
    <xf numFmtId="0" fontId="36" fillId="0" borderId="0" xfId="0" applyFont="1" applyAlignment="1"/>
    <xf numFmtId="0" fontId="34" fillId="5" borderId="7" xfId="0" applyFont="1" applyFill="1" applyBorder="1" applyAlignment="1">
      <alignment horizontal="center" vertical="center"/>
    </xf>
    <xf numFmtId="0" fontId="8" fillId="0" borderId="0" xfId="0" applyFont="1" applyBorder="1"/>
    <xf numFmtId="0" fontId="8" fillId="2" borderId="0" xfId="0" applyFont="1" applyFill="1" applyBorder="1"/>
    <xf numFmtId="0" fontId="10" fillId="0" borderId="0" xfId="0" applyFont="1" applyBorder="1"/>
    <xf numFmtId="0" fontId="0" fillId="0" borderId="7" xfId="0" applyFont="1" applyBorder="1" applyAlignment="1"/>
    <xf numFmtId="0" fontId="12" fillId="14" borderId="18" xfId="0" applyFont="1" applyFill="1" applyBorder="1" applyAlignment="1">
      <alignment horizontal="center"/>
    </xf>
    <xf numFmtId="0" fontId="12" fillId="18" borderId="18" xfId="0" applyFont="1" applyFill="1" applyBorder="1" applyAlignment="1">
      <alignment horizontal="center"/>
    </xf>
    <xf numFmtId="0" fontId="0" fillId="0" borderId="12" xfId="0" applyFont="1" applyBorder="1" applyAlignment="1"/>
    <xf numFmtId="0" fontId="37" fillId="0" borderId="0" xfId="0" applyFont="1" applyAlignment="1"/>
    <xf numFmtId="0" fontId="11" fillId="16" borderId="17" xfId="0" applyFont="1" applyFill="1" applyBorder="1" applyAlignment="1">
      <alignment horizontal="center" vertical="center" wrapText="1"/>
    </xf>
    <xf numFmtId="2" fontId="15" fillId="20" borderId="12" xfId="0" applyNumberFormat="1" applyFont="1" applyFill="1" applyBorder="1" applyAlignment="1">
      <alignment horizontal="center" vertical="center"/>
    </xf>
    <xf numFmtId="2" fontId="15" fillId="21" borderId="12" xfId="0" applyNumberFormat="1" applyFont="1" applyFill="1" applyBorder="1" applyAlignment="1">
      <alignment horizontal="center" vertical="center"/>
    </xf>
    <xf numFmtId="2" fontId="15" fillId="22" borderId="12" xfId="0" applyNumberFormat="1" applyFont="1" applyFill="1" applyBorder="1" applyAlignment="1">
      <alignment horizontal="center" vertical="center"/>
    </xf>
    <xf numFmtId="1" fontId="14" fillId="18" borderId="18" xfId="0" applyNumberFormat="1" applyFont="1" applyFill="1" applyBorder="1" applyAlignment="1">
      <alignment horizontal="center" vertical="center"/>
    </xf>
    <xf numFmtId="1" fontId="38" fillId="14" borderId="12" xfId="0" applyNumberFormat="1" applyFont="1" applyFill="1" applyBorder="1" applyAlignment="1">
      <alignment horizontal="center" vertical="center"/>
    </xf>
    <xf numFmtId="0" fontId="39" fillId="16" borderId="17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/>
    </xf>
    <xf numFmtId="1" fontId="35" fillId="6" borderId="19" xfId="0" applyNumberFormat="1" applyFont="1" applyFill="1" applyBorder="1" applyAlignment="1">
      <alignment horizontal="center"/>
    </xf>
    <xf numFmtId="1" fontId="38" fillId="4" borderId="12" xfId="0" applyNumberFormat="1" applyFont="1" applyFill="1" applyBorder="1" applyAlignment="1">
      <alignment horizontal="center"/>
    </xf>
    <xf numFmtId="1" fontId="35" fillId="4" borderId="12" xfId="0" applyNumberFormat="1" applyFont="1" applyFill="1" applyBorder="1" applyAlignment="1">
      <alignment horizontal="center"/>
    </xf>
    <xf numFmtId="1" fontId="35" fillId="9" borderId="12" xfId="0" applyNumberFormat="1" applyFont="1" applyFill="1" applyBorder="1" applyAlignment="1">
      <alignment horizontal="center"/>
    </xf>
    <xf numFmtId="1" fontId="35" fillId="6" borderId="18" xfId="0" applyNumberFormat="1" applyFont="1" applyFill="1" applyBorder="1" applyAlignment="1">
      <alignment horizontal="center"/>
    </xf>
    <xf numFmtId="1" fontId="35" fillId="8" borderId="12" xfId="0" applyNumberFormat="1" applyFont="1" applyFill="1" applyBorder="1" applyAlignment="1">
      <alignment horizontal="center"/>
    </xf>
    <xf numFmtId="0" fontId="40" fillId="5" borderId="17" xfId="0" applyFont="1" applyFill="1" applyBorder="1" applyAlignment="1">
      <alignment horizontal="center" vertical="center" wrapText="1"/>
    </xf>
    <xf numFmtId="1" fontId="41" fillId="6" borderId="19" xfId="0" applyNumberFormat="1" applyFont="1" applyFill="1" applyBorder="1" applyAlignment="1">
      <alignment horizontal="center" vertical="center"/>
    </xf>
    <xf numFmtId="1" fontId="41" fillId="6" borderId="1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7" xfId="0" applyFont="1" applyBorder="1" applyAlignment="1">
      <alignment horizontal="center" wrapText="1"/>
    </xf>
    <xf numFmtId="2" fontId="17" fillId="2" borderId="17" xfId="0" applyNumberFormat="1" applyFont="1" applyFill="1" applyBorder="1" applyAlignment="1">
      <alignment horizontal="center"/>
    </xf>
    <xf numFmtId="0" fontId="8" fillId="2" borderId="7" xfId="0" applyFont="1" applyFill="1" applyBorder="1" applyAlignment="1"/>
    <xf numFmtId="0" fontId="11" fillId="0" borderId="0" xfId="0" applyFont="1" applyBorder="1"/>
    <xf numFmtId="0" fontId="8" fillId="0" borderId="0" xfId="0" applyFont="1" applyBorder="1" applyAlignment="1"/>
    <xf numFmtId="0" fontId="0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17" fillId="0" borderId="7" xfId="0" applyFont="1" applyBorder="1" applyAlignment="1"/>
    <xf numFmtId="0" fontId="8" fillId="2" borderId="12" xfId="0" applyFont="1" applyFill="1" applyBorder="1" applyAlignment="1"/>
    <xf numFmtId="0" fontId="39" fillId="10" borderId="7" xfId="0" applyFont="1" applyFill="1" applyBorder="1"/>
    <xf numFmtId="0" fontId="11" fillId="24" borderId="17" xfId="0" applyFont="1" applyFill="1" applyBorder="1"/>
    <xf numFmtId="0" fontId="11" fillId="23" borderId="17" xfId="0" applyFont="1" applyFill="1" applyBorder="1"/>
    <xf numFmtId="0" fontId="34" fillId="5" borderId="23" xfId="0" applyFont="1" applyFill="1" applyBorder="1" applyAlignment="1">
      <alignment horizontal="center" vertical="center" wrapText="1"/>
    </xf>
    <xf numFmtId="0" fontId="34" fillId="5" borderId="24" xfId="0" applyFont="1" applyFill="1" applyBorder="1" applyAlignment="1">
      <alignment horizontal="center" vertical="center"/>
    </xf>
    <xf numFmtId="2" fontId="15" fillId="12" borderId="17" xfId="0" applyNumberFormat="1" applyFont="1" applyFill="1" applyBorder="1" applyAlignment="1">
      <alignment horizontal="center" vertical="center"/>
    </xf>
    <xf numFmtId="0" fontId="11" fillId="9" borderId="12" xfId="0" applyFont="1" applyFill="1" applyBorder="1"/>
    <xf numFmtId="0" fontId="37" fillId="25" borderId="0" xfId="0" applyFont="1" applyFill="1" applyAlignment="1"/>
    <xf numFmtId="0" fontId="34" fillId="25" borderId="0" xfId="0" applyFont="1" applyFill="1"/>
    <xf numFmtId="0" fontId="34" fillId="17" borderId="41" xfId="0" applyFont="1" applyFill="1" applyBorder="1" applyAlignment="1"/>
    <xf numFmtId="0" fontId="34" fillId="5" borderId="7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25E9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topLeftCell="A13" workbookViewId="0">
      <selection activeCell="P15" sqref="P15"/>
    </sheetView>
  </sheetViews>
  <sheetFormatPr defaultColWidth="12.6640625" defaultRowHeight="15" customHeight="1" x14ac:dyDescent="0.25"/>
  <cols>
    <col min="1" max="1" width="4.6640625" customWidth="1"/>
    <col min="2" max="2" width="24.77734375" customWidth="1"/>
    <col min="3" max="3" width="8.109375" customWidth="1"/>
    <col min="4" max="4" width="8.44140625" customWidth="1"/>
    <col min="5" max="5" width="6.44140625" customWidth="1"/>
    <col min="6" max="8" width="7" customWidth="1"/>
    <col min="9" max="9" width="6.33203125" customWidth="1"/>
    <col min="10" max="12" width="7" customWidth="1"/>
    <col min="13" max="13" width="6.77734375" customWidth="1"/>
    <col min="14" max="14" width="7.6640625" customWidth="1"/>
    <col min="15" max="26" width="7" customWidth="1"/>
  </cols>
  <sheetData>
    <row r="1" spans="1:26" ht="12" customHeight="1" x14ac:dyDescent="0.25">
      <c r="A1" s="159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6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61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6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61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6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62" t="s">
        <v>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46" t="s">
        <v>4</v>
      </c>
      <c r="B5" s="165" t="s">
        <v>5</v>
      </c>
      <c r="C5" s="146" t="s">
        <v>6</v>
      </c>
      <c r="D5" s="146" t="s">
        <v>7</v>
      </c>
      <c r="E5" s="148" t="s">
        <v>8</v>
      </c>
      <c r="F5" s="149" t="s">
        <v>9</v>
      </c>
      <c r="G5" s="150"/>
      <c r="H5" s="150"/>
      <c r="I5" s="151"/>
      <c r="J5" s="149" t="s">
        <v>10</v>
      </c>
      <c r="K5" s="150"/>
      <c r="L5" s="150"/>
      <c r="M5" s="151"/>
      <c r="N5" s="3"/>
      <c r="O5" s="152" t="s">
        <v>11</v>
      </c>
      <c r="P5" s="148" t="s">
        <v>12</v>
      </c>
    </row>
    <row r="6" spans="1:26" ht="12.75" customHeight="1" x14ac:dyDescent="0.25">
      <c r="A6" s="147"/>
      <c r="B6" s="147"/>
      <c r="C6" s="147"/>
      <c r="D6" s="147"/>
      <c r="E6" s="147"/>
      <c r="F6" s="3" t="s">
        <v>13</v>
      </c>
      <c r="G6" s="3" t="s">
        <v>14</v>
      </c>
      <c r="H6" s="3" t="s">
        <v>15</v>
      </c>
      <c r="I6" s="4" t="s">
        <v>16</v>
      </c>
      <c r="J6" s="3" t="s">
        <v>13</v>
      </c>
      <c r="K6" s="3" t="s">
        <v>14</v>
      </c>
      <c r="L6" s="3" t="s">
        <v>15</v>
      </c>
      <c r="M6" s="4" t="s">
        <v>16</v>
      </c>
      <c r="N6" s="4" t="s">
        <v>17</v>
      </c>
      <c r="O6" s="147"/>
      <c r="P6" s="147"/>
      <c r="R6" s="5"/>
    </row>
    <row r="7" spans="1:26" ht="13.5" customHeight="1" x14ac:dyDescent="0.25">
      <c r="A7" s="153" t="s">
        <v>18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5"/>
      <c r="S7" s="186"/>
    </row>
    <row r="8" spans="1:26" ht="12.75" customHeight="1" x14ac:dyDescent="0.25">
      <c r="A8" s="6">
        <v>1</v>
      </c>
      <c r="B8" s="7" t="s">
        <v>19</v>
      </c>
      <c r="C8" s="7">
        <v>2018</v>
      </c>
      <c r="D8" s="8" t="s">
        <v>20</v>
      </c>
      <c r="E8" s="9">
        <v>28.5</v>
      </c>
      <c r="F8" s="10">
        <v>9</v>
      </c>
      <c r="G8" s="10">
        <v>10</v>
      </c>
      <c r="H8" s="10">
        <v>11</v>
      </c>
      <c r="I8" s="11">
        <v>11</v>
      </c>
      <c r="J8" s="12">
        <v>12</v>
      </c>
      <c r="K8" s="12">
        <v>13</v>
      </c>
      <c r="L8" s="12">
        <v>14</v>
      </c>
      <c r="M8" s="13">
        <v>14</v>
      </c>
      <c r="N8" s="14">
        <f t="shared" ref="N8:N10" si="0">SUM(I8,M8)</f>
        <v>25</v>
      </c>
      <c r="O8" s="15">
        <v>3</v>
      </c>
      <c r="P8" s="16">
        <f t="shared" ref="P8:P10" si="1">IF(M8=0,0,10^(0.722762521*LOG10(E8/193.609)^2)*N8)</f>
        <v>79.131720953734188</v>
      </c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 x14ac:dyDescent="0.25">
      <c r="A9" s="6">
        <v>2</v>
      </c>
      <c r="B9" s="7" t="s">
        <v>21</v>
      </c>
      <c r="C9" s="7">
        <v>2017</v>
      </c>
      <c r="D9" s="8" t="s">
        <v>20</v>
      </c>
      <c r="E9" s="9">
        <v>30</v>
      </c>
      <c r="F9" s="10">
        <v>15</v>
      </c>
      <c r="G9" s="18">
        <v>16</v>
      </c>
      <c r="H9" s="10">
        <v>16</v>
      </c>
      <c r="I9" s="11">
        <v>16</v>
      </c>
      <c r="J9" s="12">
        <v>18</v>
      </c>
      <c r="K9" s="19">
        <v>20</v>
      </c>
      <c r="L9" s="19">
        <v>20</v>
      </c>
      <c r="M9" s="13">
        <v>18</v>
      </c>
      <c r="N9" s="14">
        <f t="shared" si="0"/>
        <v>34</v>
      </c>
      <c r="O9" s="15">
        <v>2</v>
      </c>
      <c r="P9" s="16">
        <f t="shared" si="1"/>
        <v>101.26381370252591</v>
      </c>
      <c r="Q9" s="5"/>
      <c r="R9" s="5"/>
      <c r="S9" s="17"/>
      <c r="T9" s="17"/>
      <c r="U9" s="17"/>
      <c r="V9" s="17"/>
      <c r="W9" s="17"/>
      <c r="X9" s="17"/>
      <c r="Y9" s="17"/>
      <c r="Z9" s="17"/>
    </row>
    <row r="10" spans="1:26" ht="12" customHeight="1" x14ac:dyDescent="0.25">
      <c r="A10" s="20">
        <v>3</v>
      </c>
      <c r="B10" s="7" t="s">
        <v>22</v>
      </c>
      <c r="C10" s="7">
        <v>2016</v>
      </c>
      <c r="D10" s="8" t="s">
        <v>23</v>
      </c>
      <c r="E10" s="9">
        <v>30</v>
      </c>
      <c r="F10" s="18">
        <v>25</v>
      </c>
      <c r="G10" s="10">
        <v>26</v>
      </c>
      <c r="H10" s="18">
        <v>28</v>
      </c>
      <c r="I10" s="11">
        <v>26</v>
      </c>
      <c r="J10" s="12">
        <v>35</v>
      </c>
      <c r="K10" s="12">
        <v>37</v>
      </c>
      <c r="L10" s="12">
        <v>38</v>
      </c>
      <c r="M10" s="13">
        <v>38</v>
      </c>
      <c r="N10" s="14">
        <f t="shared" si="0"/>
        <v>64</v>
      </c>
      <c r="O10" s="15">
        <v>1</v>
      </c>
      <c r="P10" s="16">
        <f t="shared" si="1"/>
        <v>190.61423755769582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3.5" customHeight="1" x14ac:dyDescent="0.25">
      <c r="A11" s="156" t="s">
        <v>24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8"/>
    </row>
    <row r="12" spans="1:26" ht="12" customHeight="1" x14ac:dyDescent="0.25">
      <c r="A12" s="6">
        <v>6</v>
      </c>
      <c r="B12" s="7" t="s">
        <v>28</v>
      </c>
      <c r="C12" s="21">
        <v>2015</v>
      </c>
      <c r="D12" s="8" t="s">
        <v>29</v>
      </c>
      <c r="E12" s="9">
        <v>33.200000000000003</v>
      </c>
      <c r="F12" s="10">
        <v>21</v>
      </c>
      <c r="G12" s="10">
        <v>24</v>
      </c>
      <c r="H12" s="10">
        <v>26</v>
      </c>
      <c r="I12" s="11">
        <v>26</v>
      </c>
      <c r="J12" s="12">
        <v>30</v>
      </c>
      <c r="K12" s="12">
        <v>32</v>
      </c>
      <c r="L12" s="12">
        <v>34</v>
      </c>
      <c r="M12" s="13">
        <v>34</v>
      </c>
      <c r="N12" s="22">
        <f>SUM(I12,M12)</f>
        <v>60</v>
      </c>
      <c r="O12" s="15">
        <v>1</v>
      </c>
      <c r="P12" s="16">
        <f>IF(M12=0,0,10^(0.722762521*LOG10(E12/193.609)^2)*N12)</f>
        <v>159.22130791318233</v>
      </c>
    </row>
    <row r="13" spans="1:26" ht="13.5" customHeight="1" x14ac:dyDescent="0.25">
      <c r="A13" s="6">
        <v>9</v>
      </c>
      <c r="B13" s="7" t="s">
        <v>32</v>
      </c>
      <c r="C13" s="7">
        <v>2015</v>
      </c>
      <c r="D13" s="20" t="s">
        <v>33</v>
      </c>
      <c r="E13" s="9">
        <v>33.5</v>
      </c>
      <c r="F13" s="23">
        <v>23</v>
      </c>
      <c r="G13" s="47">
        <v>25</v>
      </c>
      <c r="H13" s="62">
        <v>27</v>
      </c>
      <c r="I13" s="11">
        <v>25</v>
      </c>
      <c r="J13" s="12">
        <v>32</v>
      </c>
      <c r="K13" s="48">
        <v>34</v>
      </c>
      <c r="L13" s="12">
        <v>34</v>
      </c>
      <c r="M13" s="13">
        <v>34</v>
      </c>
      <c r="N13" s="22">
        <f>SUM(I13,M13)</f>
        <v>59</v>
      </c>
      <c r="O13" s="25">
        <v>2</v>
      </c>
      <c r="P13" s="16">
        <f>IF(M13=0,0,10^(0.722762521*LOG10(E13/193.609)^2)*N13)</f>
        <v>155.02022885726876</v>
      </c>
      <c r="Q13" s="17"/>
    </row>
    <row r="14" spans="1:26" ht="13.5" customHeight="1" x14ac:dyDescent="0.25">
      <c r="A14" s="6">
        <v>7</v>
      </c>
      <c r="B14" s="29" t="s">
        <v>30</v>
      </c>
      <c r="C14" s="29">
        <v>2014</v>
      </c>
      <c r="D14" s="20" t="s">
        <v>29</v>
      </c>
      <c r="E14" s="26">
        <v>34.9</v>
      </c>
      <c r="F14" s="47">
        <v>21</v>
      </c>
      <c r="G14" s="47">
        <v>24</v>
      </c>
      <c r="H14" s="47">
        <v>26</v>
      </c>
      <c r="I14" s="11">
        <v>26</v>
      </c>
      <c r="J14" s="12">
        <v>30</v>
      </c>
      <c r="K14" s="12">
        <v>32</v>
      </c>
      <c r="L14" s="48">
        <v>35</v>
      </c>
      <c r="M14" s="13">
        <v>32</v>
      </c>
      <c r="N14" s="22">
        <f>SUM(I14,M14)</f>
        <v>58</v>
      </c>
      <c r="O14" s="56">
        <v>3</v>
      </c>
      <c r="P14" s="16">
        <f>IF(M14=0,0,10^(0.722762521*LOG10(E14/193.609)^2)*N14)</f>
        <v>145.75073254839907</v>
      </c>
    </row>
    <row r="15" spans="1:26" ht="13.5" customHeight="1" x14ac:dyDescent="0.25">
      <c r="A15" s="6">
        <v>8</v>
      </c>
      <c r="B15" s="21" t="s">
        <v>31</v>
      </c>
      <c r="C15" s="21">
        <v>2013</v>
      </c>
      <c r="D15" s="81" t="s">
        <v>23</v>
      </c>
      <c r="E15" s="26">
        <v>34.700000000000003</v>
      </c>
      <c r="F15" s="30">
        <v>21</v>
      </c>
      <c r="G15" s="30">
        <v>23</v>
      </c>
      <c r="H15" s="43">
        <v>25</v>
      </c>
      <c r="I15" s="11">
        <v>23</v>
      </c>
      <c r="J15" s="28">
        <v>30</v>
      </c>
      <c r="K15" s="12">
        <v>32</v>
      </c>
      <c r="L15" s="19">
        <v>33</v>
      </c>
      <c r="M15" s="13">
        <v>32</v>
      </c>
      <c r="N15" s="22">
        <f>SUM(I15,M15)</f>
        <v>55</v>
      </c>
      <c r="O15" s="41">
        <v>4</v>
      </c>
      <c r="P15" s="16">
        <f>IF(M15=0,0,10^(0.722762521*LOG10(E15/193.609)^2)*N15)</f>
        <v>139.07037613418117</v>
      </c>
      <c r="S15" s="17"/>
      <c r="T15" s="17"/>
      <c r="U15" s="17"/>
      <c r="V15" s="17"/>
      <c r="W15" s="17"/>
      <c r="X15" s="17"/>
      <c r="Y15" s="17"/>
      <c r="Z15" s="17"/>
    </row>
    <row r="16" spans="1:26" ht="12.75" customHeight="1" x14ac:dyDescent="0.25">
      <c r="A16" s="6">
        <v>4</v>
      </c>
      <c r="B16" s="7" t="s">
        <v>25</v>
      </c>
      <c r="C16" s="7">
        <v>2012</v>
      </c>
      <c r="D16" s="8" t="s">
        <v>26</v>
      </c>
      <c r="E16" s="9">
        <v>35</v>
      </c>
      <c r="F16" s="10">
        <v>17</v>
      </c>
      <c r="G16" s="10">
        <v>19</v>
      </c>
      <c r="H16" s="30">
        <v>21</v>
      </c>
      <c r="I16" s="11">
        <v>21</v>
      </c>
      <c r="J16" s="12">
        <v>25</v>
      </c>
      <c r="K16" s="12">
        <v>28</v>
      </c>
      <c r="L16" s="28">
        <v>30</v>
      </c>
      <c r="M16" s="13">
        <v>30</v>
      </c>
      <c r="N16" s="22">
        <f>SUM(I16,M16)</f>
        <v>51</v>
      </c>
      <c r="O16" s="15">
        <v>5</v>
      </c>
      <c r="P16" s="16">
        <f>IF(M16=0,0,10^(0.722762521*LOG10(E16/193.609)^2)*N16)</f>
        <v>127.76663780417118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 x14ac:dyDescent="0.25">
      <c r="A17" s="6">
        <v>5</v>
      </c>
      <c r="B17" s="7" t="s">
        <v>27</v>
      </c>
      <c r="C17" s="7">
        <v>2015</v>
      </c>
      <c r="D17" s="20" t="s">
        <v>23</v>
      </c>
      <c r="E17" s="9">
        <v>34.1</v>
      </c>
      <c r="F17" s="23">
        <v>18</v>
      </c>
      <c r="G17" s="62">
        <v>20</v>
      </c>
      <c r="H17" s="47">
        <v>20</v>
      </c>
      <c r="I17" s="11">
        <v>20</v>
      </c>
      <c r="J17" s="12">
        <v>23</v>
      </c>
      <c r="K17" s="28">
        <v>25</v>
      </c>
      <c r="L17" s="12">
        <v>27</v>
      </c>
      <c r="M17" s="13">
        <v>27</v>
      </c>
      <c r="N17" s="22">
        <f>SUM(I17,M17)</f>
        <v>47</v>
      </c>
      <c r="O17" s="25">
        <v>6</v>
      </c>
      <c r="P17" s="16">
        <f>IF(M17=0,0,10^(0.722762521*LOG10(E17/193.609)^2)*N17)</f>
        <v>121.11180906152053</v>
      </c>
    </row>
    <row r="18" spans="1:26" ht="13.5" customHeight="1" x14ac:dyDescent="0.25">
      <c r="A18" s="156" t="s">
        <v>34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8"/>
    </row>
    <row r="19" spans="1:26" ht="12.75" customHeight="1" x14ac:dyDescent="0.25">
      <c r="A19" s="6">
        <v>16</v>
      </c>
      <c r="B19" s="21" t="s">
        <v>41</v>
      </c>
      <c r="C19" s="21">
        <v>2014</v>
      </c>
      <c r="D19" s="8" t="s">
        <v>23</v>
      </c>
      <c r="E19" s="26">
        <v>39.200000000000003</v>
      </c>
      <c r="F19" s="30">
        <v>36</v>
      </c>
      <c r="G19" s="30">
        <v>39</v>
      </c>
      <c r="H19" s="10">
        <v>40</v>
      </c>
      <c r="I19" s="11">
        <v>40</v>
      </c>
      <c r="J19" s="12">
        <v>46</v>
      </c>
      <c r="K19" s="12">
        <v>49</v>
      </c>
      <c r="L19" s="12">
        <v>51</v>
      </c>
      <c r="M19" s="13">
        <v>51</v>
      </c>
      <c r="N19" s="31">
        <f>SUM(I19,M19)</f>
        <v>91</v>
      </c>
      <c r="O19" s="15">
        <v>1</v>
      </c>
      <c r="P19" s="16">
        <f>IF(M19=0,0,10^(0.722762521*LOG10(E19/193.609)^2)*N19)</f>
        <v>202.66943602285707</v>
      </c>
      <c r="Q19" s="32"/>
      <c r="R19" s="33"/>
      <c r="S19" s="17"/>
      <c r="T19" s="17"/>
      <c r="U19" s="17"/>
      <c r="V19" s="17"/>
      <c r="W19" s="17"/>
      <c r="X19" s="17"/>
      <c r="Y19" s="17"/>
      <c r="Z19" s="17"/>
    </row>
    <row r="20" spans="1:26" ht="12.75" customHeight="1" x14ac:dyDescent="0.25">
      <c r="A20" s="20">
        <v>14</v>
      </c>
      <c r="B20" s="21" t="s">
        <v>39</v>
      </c>
      <c r="C20" s="7">
        <v>2014</v>
      </c>
      <c r="D20" s="20" t="s">
        <v>20</v>
      </c>
      <c r="E20" s="9">
        <v>36</v>
      </c>
      <c r="F20" s="47">
        <v>24</v>
      </c>
      <c r="G20" s="47">
        <v>26</v>
      </c>
      <c r="H20" s="47">
        <v>28</v>
      </c>
      <c r="I20" s="11">
        <v>28</v>
      </c>
      <c r="J20" s="12">
        <v>35</v>
      </c>
      <c r="K20" s="12">
        <v>37</v>
      </c>
      <c r="L20" s="12">
        <v>39</v>
      </c>
      <c r="M20" s="13">
        <v>39</v>
      </c>
      <c r="N20" s="31">
        <f>SUM(I20,M20)</f>
        <v>67</v>
      </c>
      <c r="O20" s="25">
        <v>2</v>
      </c>
      <c r="P20" s="16">
        <f>IF(M20=0,0,10^(0.722762521*LOG10(E20/193.609)^2)*N20)</f>
        <v>162.88934777633619</v>
      </c>
      <c r="Q20" s="35"/>
      <c r="R20" s="192"/>
      <c r="S20" s="192"/>
      <c r="T20" s="192"/>
      <c r="U20" s="192"/>
      <c r="V20" s="192"/>
      <c r="W20" s="192"/>
      <c r="X20" s="192"/>
      <c r="Y20" s="192"/>
      <c r="Z20" s="192"/>
    </row>
    <row r="21" spans="1:26" ht="13.5" customHeight="1" x14ac:dyDescent="0.25">
      <c r="A21" s="6">
        <v>13</v>
      </c>
      <c r="B21" s="7" t="s">
        <v>38</v>
      </c>
      <c r="C21" s="7">
        <v>2016</v>
      </c>
      <c r="D21" s="81" t="s">
        <v>23</v>
      </c>
      <c r="E21" s="9">
        <v>38.700000000000003</v>
      </c>
      <c r="F21" s="30">
        <v>25</v>
      </c>
      <c r="G21" s="30">
        <v>27</v>
      </c>
      <c r="H21" s="43">
        <v>29</v>
      </c>
      <c r="I21" s="11">
        <v>27</v>
      </c>
      <c r="J21" s="28">
        <v>35</v>
      </c>
      <c r="K21" s="12">
        <v>37</v>
      </c>
      <c r="L21" s="48">
        <v>39</v>
      </c>
      <c r="M21" s="13">
        <v>37</v>
      </c>
      <c r="N21" s="31">
        <f>SUM(I21,M21)</f>
        <v>64</v>
      </c>
      <c r="O21" s="41">
        <v>3</v>
      </c>
      <c r="P21" s="16">
        <f>IF(M21=0,0,10^(0.722762521*LOG10(E21/193.609)^2)*N21)</f>
        <v>144.39072960861745</v>
      </c>
      <c r="Q21" s="190"/>
      <c r="R21" s="190"/>
      <c r="S21" s="33"/>
      <c r="T21" s="33"/>
      <c r="U21" s="33"/>
      <c r="V21" s="33"/>
      <c r="W21" s="33"/>
      <c r="X21" s="33"/>
      <c r="Y21" s="33"/>
      <c r="Z21" s="33"/>
    </row>
    <row r="22" spans="1:26" ht="12.75" customHeight="1" x14ac:dyDescent="0.25">
      <c r="A22" s="6">
        <v>15</v>
      </c>
      <c r="B22" s="29" t="s">
        <v>40</v>
      </c>
      <c r="C22" s="29">
        <v>2014</v>
      </c>
      <c r="D22" s="8" t="s">
        <v>29</v>
      </c>
      <c r="E22" s="9">
        <v>38.5</v>
      </c>
      <c r="F22" s="10">
        <v>24</v>
      </c>
      <c r="G22" s="10">
        <v>26</v>
      </c>
      <c r="H22" s="30">
        <v>28</v>
      </c>
      <c r="I22" s="11">
        <v>28</v>
      </c>
      <c r="J22" s="12">
        <v>28</v>
      </c>
      <c r="K22" s="12">
        <v>30</v>
      </c>
      <c r="L22" s="28">
        <v>31</v>
      </c>
      <c r="M22" s="13">
        <v>31</v>
      </c>
      <c r="N22" s="31">
        <f>SUM(I22,M22)</f>
        <v>59</v>
      </c>
      <c r="O22" s="15">
        <v>4</v>
      </c>
      <c r="P22" s="16">
        <f>IF(M22=0,0,10^(0.722762521*LOG10(E22/193.609)^2)*N22)</f>
        <v>133.81025359007933</v>
      </c>
      <c r="Q22" s="37"/>
      <c r="R22" s="37"/>
      <c r="S22" s="17"/>
      <c r="T22" s="17"/>
      <c r="U22" s="17"/>
      <c r="V22" s="17"/>
      <c r="W22" s="17"/>
      <c r="X22" s="17"/>
      <c r="Y22" s="17"/>
      <c r="Z22" s="17"/>
    </row>
    <row r="23" spans="1:26" ht="12" customHeight="1" x14ac:dyDescent="0.25">
      <c r="A23" s="6">
        <v>12</v>
      </c>
      <c r="B23" s="7" t="s">
        <v>37</v>
      </c>
      <c r="C23" s="7">
        <v>2013</v>
      </c>
      <c r="D23" s="20" t="s">
        <v>20</v>
      </c>
      <c r="E23" s="9">
        <v>39</v>
      </c>
      <c r="F23" s="23">
        <v>22</v>
      </c>
      <c r="G23" s="62">
        <v>23</v>
      </c>
      <c r="H23" s="23">
        <v>23</v>
      </c>
      <c r="I23" s="11">
        <v>23</v>
      </c>
      <c r="J23" s="48">
        <v>30</v>
      </c>
      <c r="K23" s="12">
        <v>30</v>
      </c>
      <c r="L23" s="12">
        <v>31</v>
      </c>
      <c r="M23" s="13">
        <v>31</v>
      </c>
      <c r="N23" s="31">
        <f>SUM(I23,M23)</f>
        <v>54</v>
      </c>
      <c r="O23" s="25">
        <v>5</v>
      </c>
      <c r="P23" s="16">
        <f>IF(M23=0,0,10^(0.722762521*LOG10(E23/193.609)^2)*N23)</f>
        <v>120.88477088088996</v>
      </c>
    </row>
    <row r="24" spans="1:26" ht="12.75" customHeight="1" x14ac:dyDescent="0.25">
      <c r="A24" s="6">
        <v>10</v>
      </c>
      <c r="B24" s="27" t="s">
        <v>35</v>
      </c>
      <c r="C24" s="27">
        <v>2017</v>
      </c>
      <c r="D24" s="8" t="s">
        <v>29</v>
      </c>
      <c r="E24" s="26">
        <v>39.799999999999997</v>
      </c>
      <c r="F24" s="30">
        <v>8</v>
      </c>
      <c r="G24" s="43">
        <v>9</v>
      </c>
      <c r="H24" s="10">
        <v>9</v>
      </c>
      <c r="I24" s="11">
        <v>9</v>
      </c>
      <c r="J24" s="12">
        <v>9</v>
      </c>
      <c r="K24" s="12">
        <v>11</v>
      </c>
      <c r="L24" s="12">
        <v>12</v>
      </c>
      <c r="M24" s="13">
        <v>12</v>
      </c>
      <c r="N24" s="31">
        <f>SUM(I24,M24)</f>
        <v>21</v>
      </c>
      <c r="O24" s="15">
        <v>6</v>
      </c>
      <c r="P24" s="16">
        <f>IF(M24=0,0,10^(0.722762521*LOG10(E24/193.609)^2)*N24)</f>
        <v>46.066262284190124</v>
      </c>
      <c r="Q24" s="5"/>
      <c r="R24" s="5"/>
      <c r="S24" s="17"/>
      <c r="T24" s="17"/>
      <c r="U24" s="17"/>
      <c r="V24" s="17"/>
      <c r="W24" s="17"/>
      <c r="X24" s="17"/>
      <c r="Y24" s="17"/>
      <c r="Z24" s="17"/>
    </row>
    <row r="25" spans="1:26" ht="12.75" customHeight="1" x14ac:dyDescent="0.25">
      <c r="A25" s="6">
        <v>4</v>
      </c>
      <c r="B25" s="7" t="s">
        <v>42</v>
      </c>
      <c r="C25" s="7">
        <v>2013</v>
      </c>
      <c r="D25" s="8" t="s">
        <v>26</v>
      </c>
      <c r="E25" s="181">
        <v>38.5</v>
      </c>
      <c r="F25" s="183">
        <v>13</v>
      </c>
      <c r="G25" s="183">
        <v>20</v>
      </c>
      <c r="H25" s="183">
        <v>22</v>
      </c>
      <c r="I25" s="11">
        <v>0</v>
      </c>
      <c r="J25" s="185">
        <v>30</v>
      </c>
      <c r="K25" s="185">
        <v>33</v>
      </c>
      <c r="L25" s="184">
        <v>35</v>
      </c>
      <c r="M25" s="13">
        <v>33</v>
      </c>
      <c r="N25" s="38">
        <f>SUM(I25,M25)</f>
        <v>33</v>
      </c>
      <c r="O25" s="15">
        <v>7</v>
      </c>
      <c r="P25" s="16">
        <f>IF(M25=0,0,10^(0.722762521*LOG10(E25/193.609)^2)*N25)</f>
        <v>74.843023194451149</v>
      </c>
      <c r="Q25" s="135"/>
      <c r="R25" s="17"/>
      <c r="S25" s="190"/>
      <c r="T25" s="190"/>
      <c r="U25" s="190"/>
      <c r="V25" s="190"/>
      <c r="W25" s="190"/>
      <c r="X25" s="190"/>
      <c r="Y25" s="190"/>
      <c r="Z25" s="190"/>
    </row>
    <row r="26" spans="1:26" ht="12.75" customHeight="1" x14ac:dyDescent="0.25">
      <c r="A26" s="20">
        <v>11</v>
      </c>
      <c r="B26" s="7" t="s">
        <v>36</v>
      </c>
      <c r="C26" s="7">
        <v>2013</v>
      </c>
      <c r="D26" s="20" t="s">
        <v>20</v>
      </c>
      <c r="E26" s="26">
        <v>35.5</v>
      </c>
      <c r="F26" s="62">
        <v>16</v>
      </c>
      <c r="G26" s="62">
        <v>16</v>
      </c>
      <c r="H26" s="62">
        <v>16</v>
      </c>
      <c r="I26" s="39">
        <v>0</v>
      </c>
      <c r="J26" s="28">
        <v>23</v>
      </c>
      <c r="K26" s="28">
        <v>25</v>
      </c>
      <c r="L26" s="28">
        <v>27</v>
      </c>
      <c r="M26" s="40">
        <v>27</v>
      </c>
      <c r="N26" s="34">
        <f>SUM(I26,M26)</f>
        <v>27</v>
      </c>
      <c r="O26" s="56">
        <v>8</v>
      </c>
      <c r="P26" s="16">
        <f>IF(M26=0,0,10^(0.722762521*LOG10(E26/193.609)^2)*N26)</f>
        <v>66.622883534277946</v>
      </c>
      <c r="Q26" s="189"/>
      <c r="R26" s="191"/>
      <c r="S26" s="36"/>
      <c r="T26" s="36"/>
      <c r="U26" s="36"/>
      <c r="V26" s="36"/>
      <c r="W26" s="36"/>
      <c r="X26" s="36"/>
      <c r="Y26" s="36"/>
      <c r="Z26" s="36"/>
    </row>
    <row r="27" spans="1:26" ht="13.5" customHeight="1" x14ac:dyDescent="0.25">
      <c r="A27" s="156" t="s">
        <v>43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8"/>
    </row>
    <row r="28" spans="1:26" ht="12.75" customHeight="1" x14ac:dyDescent="0.25">
      <c r="A28" s="6">
        <v>23</v>
      </c>
      <c r="B28" s="7" t="s">
        <v>51</v>
      </c>
      <c r="C28" s="7">
        <v>2012</v>
      </c>
      <c r="D28" s="8" t="s">
        <v>52</v>
      </c>
      <c r="E28" s="9">
        <v>43.8</v>
      </c>
      <c r="F28" s="30">
        <v>37</v>
      </c>
      <c r="G28" s="10">
        <v>39</v>
      </c>
      <c r="H28" s="10">
        <v>41</v>
      </c>
      <c r="I28" s="11">
        <v>41</v>
      </c>
      <c r="J28" s="12">
        <v>47</v>
      </c>
      <c r="K28" s="12">
        <v>50</v>
      </c>
      <c r="L28" s="12">
        <v>52</v>
      </c>
      <c r="M28" s="13">
        <v>52</v>
      </c>
      <c r="N28" s="14">
        <f>SUM(I28,M28)</f>
        <v>93</v>
      </c>
      <c r="O28" s="15">
        <v>1</v>
      </c>
      <c r="P28" s="16">
        <f>IF(M28=0,0,10^(0.722762521*LOG10(E28/193.609)^2)*N28)</f>
        <v>186.03354922202072</v>
      </c>
      <c r="Q28" s="17"/>
    </row>
    <row r="29" spans="1:26" ht="12.75" customHeight="1" x14ac:dyDescent="0.25">
      <c r="A29" s="6">
        <v>20</v>
      </c>
      <c r="B29" s="7" t="s">
        <v>48</v>
      </c>
      <c r="C29" s="7">
        <v>2013</v>
      </c>
      <c r="D29" s="20" t="s">
        <v>47</v>
      </c>
      <c r="E29" s="9">
        <v>41.7</v>
      </c>
      <c r="F29" s="47">
        <v>30</v>
      </c>
      <c r="G29" s="47">
        <v>33</v>
      </c>
      <c r="H29" s="47">
        <v>36</v>
      </c>
      <c r="I29" s="11">
        <v>36</v>
      </c>
      <c r="J29" s="12">
        <v>45</v>
      </c>
      <c r="K29" s="12">
        <v>48</v>
      </c>
      <c r="L29" s="48">
        <v>51</v>
      </c>
      <c r="M29" s="13">
        <v>48</v>
      </c>
      <c r="N29" s="14">
        <f>SUM(I29,M29)</f>
        <v>84</v>
      </c>
      <c r="O29" s="56">
        <v>2</v>
      </c>
      <c r="P29" s="16">
        <f>IF(M29=0,0,10^(0.722762521*LOG10(E29/193.609)^2)*N29)</f>
        <v>176.0457089770359</v>
      </c>
      <c r="Q29" s="192"/>
      <c r="R29" s="192"/>
      <c r="S29" s="192"/>
      <c r="T29" s="192"/>
      <c r="U29" s="192"/>
      <c r="V29" s="192"/>
      <c r="W29" s="192"/>
      <c r="X29" s="192"/>
      <c r="Y29" s="192"/>
      <c r="Z29" s="192"/>
    </row>
    <row r="30" spans="1:26" ht="12.75" customHeight="1" x14ac:dyDescent="0.25">
      <c r="A30" s="6">
        <v>22</v>
      </c>
      <c r="B30" s="7" t="s">
        <v>50</v>
      </c>
      <c r="C30" s="7">
        <v>2013</v>
      </c>
      <c r="D30" s="81" t="s">
        <v>47</v>
      </c>
      <c r="E30" s="9">
        <v>42.5</v>
      </c>
      <c r="F30" s="30">
        <v>25</v>
      </c>
      <c r="G30" s="30">
        <v>26</v>
      </c>
      <c r="H30" s="30">
        <v>28</v>
      </c>
      <c r="I30" s="11">
        <v>28</v>
      </c>
      <c r="J30" s="12">
        <v>35</v>
      </c>
      <c r="K30" s="12">
        <v>37</v>
      </c>
      <c r="L30" s="19">
        <v>38</v>
      </c>
      <c r="M30" s="13">
        <v>37</v>
      </c>
      <c r="N30" s="14">
        <f>SUM(I30,M30)</f>
        <v>65</v>
      </c>
      <c r="O30" s="41">
        <v>3</v>
      </c>
      <c r="P30" s="16">
        <f>IF(M30=0,0,10^(0.722762521*LOG10(E30/193.609)^2)*N30)</f>
        <v>133.76858037471092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2.75" customHeight="1" x14ac:dyDescent="0.25">
      <c r="A31" s="6">
        <v>19</v>
      </c>
      <c r="B31" s="7" t="s">
        <v>46</v>
      </c>
      <c r="C31" s="21">
        <v>2014</v>
      </c>
      <c r="D31" s="8" t="s">
        <v>47</v>
      </c>
      <c r="E31" s="9">
        <v>41.7</v>
      </c>
      <c r="F31" s="10">
        <v>25</v>
      </c>
      <c r="G31" s="10">
        <v>27</v>
      </c>
      <c r="H31" s="43">
        <v>29</v>
      </c>
      <c r="I31" s="11">
        <v>27</v>
      </c>
      <c r="J31" s="12">
        <v>32</v>
      </c>
      <c r="K31" s="12">
        <v>35</v>
      </c>
      <c r="L31" s="12">
        <v>36</v>
      </c>
      <c r="M31" s="13">
        <v>36</v>
      </c>
      <c r="N31" s="14">
        <f>SUM(I31,M31)</f>
        <v>63</v>
      </c>
      <c r="O31" s="15">
        <v>4</v>
      </c>
      <c r="P31" s="16">
        <f>IF(M31=0,0,10^(0.722762521*LOG10(E31/193.609)^2)*N31)</f>
        <v>132.03428173277692</v>
      </c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" customHeight="1" x14ac:dyDescent="0.25">
      <c r="A32" s="6">
        <v>21</v>
      </c>
      <c r="B32" s="7" t="s">
        <v>49</v>
      </c>
      <c r="C32" s="7">
        <v>2012</v>
      </c>
      <c r="D32" s="8" t="s">
        <v>26</v>
      </c>
      <c r="E32" s="9">
        <v>40.1</v>
      </c>
      <c r="F32" s="10">
        <v>20</v>
      </c>
      <c r="G32" s="10">
        <v>23</v>
      </c>
      <c r="H32" s="10">
        <v>25</v>
      </c>
      <c r="I32" s="11">
        <v>25</v>
      </c>
      <c r="J32" s="12">
        <v>30</v>
      </c>
      <c r="K32" s="12">
        <v>33</v>
      </c>
      <c r="L32" s="28">
        <v>36</v>
      </c>
      <c r="M32" s="13">
        <v>36</v>
      </c>
      <c r="N32" s="14">
        <f>SUM(I32,M32)</f>
        <v>61</v>
      </c>
      <c r="O32" s="15">
        <v>5</v>
      </c>
      <c r="P32" s="16">
        <f>IF(M32=0,0,10^(0.722762521*LOG10(E32/193.609)^2)*N32)</f>
        <v>132.81963580724477</v>
      </c>
      <c r="Q32" s="191"/>
      <c r="R32" s="191"/>
      <c r="S32" s="191"/>
      <c r="T32" s="191"/>
      <c r="U32" s="191"/>
      <c r="V32" s="191"/>
      <c r="W32" s="191"/>
      <c r="X32" s="191"/>
      <c r="Y32" s="191"/>
      <c r="Z32" s="191"/>
    </row>
    <row r="33" spans="1:26" ht="13.5" customHeight="1" x14ac:dyDescent="0.25">
      <c r="A33" s="6">
        <v>17</v>
      </c>
      <c r="B33" s="7" t="s">
        <v>44</v>
      </c>
      <c r="C33" s="7">
        <v>2016</v>
      </c>
      <c r="D33" s="8" t="s">
        <v>26</v>
      </c>
      <c r="E33" s="9">
        <v>43.2</v>
      </c>
      <c r="F33" s="43">
        <v>15</v>
      </c>
      <c r="G33" s="10">
        <v>15</v>
      </c>
      <c r="H33" s="10">
        <v>17</v>
      </c>
      <c r="I33" s="11">
        <v>17</v>
      </c>
      <c r="J33" s="12">
        <v>22</v>
      </c>
      <c r="K33" s="12">
        <v>25</v>
      </c>
      <c r="L33" s="12">
        <v>27</v>
      </c>
      <c r="M33" s="13">
        <v>27</v>
      </c>
      <c r="N33" s="14">
        <f>SUM(I33,M33)</f>
        <v>44</v>
      </c>
      <c r="O33" s="15">
        <v>6</v>
      </c>
      <c r="P33" s="16">
        <f>IF(M33=0,0,10^(0.722762521*LOG10(E33/193.609)^2)*N33)</f>
        <v>89.161228158031562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2.75" customHeight="1" x14ac:dyDescent="0.25"/>
    <row r="35" spans="1:26" ht="12.75" customHeight="1" x14ac:dyDescent="0.25"/>
    <row r="36" spans="1:26" ht="12.75" customHeight="1" x14ac:dyDescent="0.25">
      <c r="B36" s="42" t="s">
        <v>53</v>
      </c>
      <c r="D36" s="188" t="s">
        <v>285</v>
      </c>
    </row>
    <row r="37" spans="1:26" ht="12.75" customHeight="1" x14ac:dyDescent="0.25">
      <c r="B37" s="42" t="s">
        <v>54</v>
      </c>
      <c r="D37" s="188" t="s">
        <v>286</v>
      </c>
    </row>
    <row r="38" spans="1:26" ht="12.75" customHeight="1" x14ac:dyDescent="0.25">
      <c r="B38" s="42" t="s">
        <v>55</v>
      </c>
      <c r="D38" s="188" t="s">
        <v>286</v>
      </c>
    </row>
    <row r="39" spans="1:26" ht="12.75" customHeight="1" x14ac:dyDescent="0.25"/>
    <row r="40" spans="1:26" ht="12.75" customHeight="1" x14ac:dyDescent="0.25">
      <c r="B40" s="42" t="s">
        <v>56</v>
      </c>
    </row>
    <row r="41" spans="1:26" ht="12.75" customHeight="1" x14ac:dyDescent="0.25">
      <c r="B41" s="42" t="s">
        <v>57</v>
      </c>
    </row>
    <row r="42" spans="1:26" ht="12.75" customHeight="1" x14ac:dyDescent="0.25">
      <c r="B42" s="42" t="s">
        <v>58</v>
      </c>
    </row>
    <row r="43" spans="1:26" ht="12.75" customHeight="1" x14ac:dyDescent="0.25">
      <c r="B43" s="42" t="s">
        <v>58</v>
      </c>
    </row>
    <row r="44" spans="1:26" ht="12.75" customHeight="1" x14ac:dyDescent="0.25"/>
    <row r="45" spans="1:26" ht="12.75" customHeight="1" x14ac:dyDescent="0.25"/>
    <row r="46" spans="1:26" ht="12.75" customHeight="1" x14ac:dyDescent="0.25"/>
    <row r="47" spans="1:26" ht="12.75" customHeight="1" x14ac:dyDescent="0.25"/>
    <row r="48" spans="1:2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sortState ref="A28:Z33">
    <sortCondition ref="O28:O33"/>
  </sortState>
  <mergeCells count="17">
    <mergeCell ref="A1:P1"/>
    <mergeCell ref="A2:P2"/>
    <mergeCell ref="A3:P3"/>
    <mergeCell ref="A4:O4"/>
    <mergeCell ref="A5:A6"/>
    <mergeCell ref="B5:B6"/>
    <mergeCell ref="C5:C6"/>
    <mergeCell ref="P5:P6"/>
    <mergeCell ref="A7:P7"/>
    <mergeCell ref="A11:P11"/>
    <mergeCell ref="A18:P18"/>
    <mergeCell ref="A27:P27"/>
    <mergeCell ref="D5:D6"/>
    <mergeCell ref="E5:E6"/>
    <mergeCell ref="F5:I5"/>
    <mergeCell ref="J5:M5"/>
    <mergeCell ref="O5:O6"/>
  </mergeCell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47"/>
  <sheetViews>
    <sheetView topLeftCell="A82" zoomScaleNormal="100" workbookViewId="0">
      <selection activeCell="B64" sqref="B64"/>
    </sheetView>
  </sheetViews>
  <sheetFormatPr defaultColWidth="12.6640625" defaultRowHeight="15" customHeight="1" x14ac:dyDescent="0.25"/>
  <cols>
    <col min="1" max="1" width="6" customWidth="1"/>
    <col min="2" max="2" width="29.21875" customWidth="1"/>
    <col min="3" max="3" width="7.5546875" customWidth="1"/>
    <col min="5" max="5" width="7.5546875" customWidth="1"/>
    <col min="6" max="13" width="0" hidden="1" customWidth="1"/>
  </cols>
  <sheetData>
    <row r="1" spans="1:26" ht="12.75" customHeight="1" thickBot="1" x14ac:dyDescent="0.3">
      <c r="A1" s="20">
        <v>15</v>
      </c>
      <c r="B1" s="29" t="s">
        <v>199</v>
      </c>
      <c r="C1" s="29">
        <v>1998</v>
      </c>
      <c r="D1" s="20" t="s">
        <v>29</v>
      </c>
      <c r="E1" s="26">
        <v>88.5</v>
      </c>
      <c r="F1" s="47">
        <v>130</v>
      </c>
      <c r="G1" s="47">
        <v>140</v>
      </c>
      <c r="H1" s="47">
        <v>145</v>
      </c>
      <c r="I1" s="39">
        <v>145</v>
      </c>
      <c r="J1" s="28">
        <v>165</v>
      </c>
      <c r="K1" s="48">
        <v>175</v>
      </c>
      <c r="L1" s="48">
        <v>180</v>
      </c>
      <c r="M1" s="40">
        <v>165</v>
      </c>
      <c r="N1" s="22">
        <f>SUM(I1,M1)</f>
        <v>310</v>
      </c>
      <c r="O1" s="56">
        <v>1</v>
      </c>
      <c r="P1" s="16">
        <f>IF(M1=0,0,10^(0.722762521*LOG10(E1/193.609)^2)*N1)</f>
        <v>375.75461919401602</v>
      </c>
      <c r="Q1" s="223"/>
      <c r="R1" s="191"/>
    </row>
    <row r="2" spans="1:26" ht="12" customHeight="1" thickBot="1" x14ac:dyDescent="0.3">
      <c r="A2" s="20">
        <v>8</v>
      </c>
      <c r="B2" s="29" t="s">
        <v>193</v>
      </c>
      <c r="C2" s="29">
        <v>2008</v>
      </c>
      <c r="D2" s="81" t="s">
        <v>29</v>
      </c>
      <c r="E2" s="26">
        <v>84.5</v>
      </c>
      <c r="F2" s="43">
        <v>125</v>
      </c>
      <c r="G2" s="30">
        <v>130</v>
      </c>
      <c r="H2" s="30">
        <v>135</v>
      </c>
      <c r="I2" s="39">
        <v>135</v>
      </c>
      <c r="J2" s="28">
        <v>155</v>
      </c>
      <c r="K2" s="28">
        <v>160</v>
      </c>
      <c r="L2" s="28">
        <v>165</v>
      </c>
      <c r="M2" s="40">
        <v>165</v>
      </c>
      <c r="N2" s="22">
        <f>SUM(I2,M2)</f>
        <v>300</v>
      </c>
      <c r="O2" s="41">
        <v>1</v>
      </c>
      <c r="P2" s="16">
        <f>IF(M2=0,0,10^(0.722762521*LOG10(E2/193.609)^2)*N2)</f>
        <v>372.24348093413903</v>
      </c>
      <c r="Q2" s="67"/>
      <c r="R2" s="33"/>
      <c r="S2" s="33"/>
      <c r="T2" s="33"/>
      <c r="U2" s="33"/>
      <c r="V2" s="33"/>
      <c r="W2" s="33"/>
      <c r="X2" s="33"/>
      <c r="Y2" s="33"/>
      <c r="Z2" s="33"/>
    </row>
    <row r="3" spans="1:26" ht="12.75" customHeight="1" thickBot="1" x14ac:dyDescent="0.3">
      <c r="A3" s="20">
        <v>6</v>
      </c>
      <c r="B3" s="21" t="s">
        <v>190</v>
      </c>
      <c r="C3" s="21">
        <v>2005</v>
      </c>
      <c r="D3" s="81" t="s">
        <v>89</v>
      </c>
      <c r="E3" s="26">
        <v>83.4</v>
      </c>
      <c r="F3" s="30">
        <v>110</v>
      </c>
      <c r="G3" s="30">
        <v>118</v>
      </c>
      <c r="H3" s="30">
        <v>123</v>
      </c>
      <c r="I3" s="39">
        <v>123</v>
      </c>
      <c r="J3" s="48">
        <v>135</v>
      </c>
      <c r="K3" s="28">
        <v>135</v>
      </c>
      <c r="L3" s="28">
        <v>142</v>
      </c>
      <c r="M3" s="40">
        <v>142</v>
      </c>
      <c r="N3" s="22">
        <f>SUM(I3,M3)</f>
        <v>265</v>
      </c>
      <c r="O3" s="41">
        <v>2</v>
      </c>
      <c r="P3" s="16">
        <f>IF(M3=0,0,10^(0.722762521*LOG10(E3/193.609)^2)*N3)</f>
        <v>331.08312664589516</v>
      </c>
      <c r="Q3" s="221"/>
      <c r="R3" s="222"/>
      <c r="S3" s="192"/>
      <c r="T3" s="192"/>
      <c r="U3" s="192"/>
      <c r="V3" s="192"/>
      <c r="W3" s="192"/>
      <c r="X3" s="192"/>
      <c r="Y3" s="192"/>
      <c r="Z3" s="192"/>
    </row>
    <row r="4" spans="1:26" ht="12.75" customHeight="1" thickBot="1" x14ac:dyDescent="0.3">
      <c r="A4" s="20">
        <v>4</v>
      </c>
      <c r="B4" s="21" t="s">
        <v>206</v>
      </c>
      <c r="C4" s="21">
        <v>1998</v>
      </c>
      <c r="D4" s="81" t="s">
        <v>91</v>
      </c>
      <c r="E4" s="26">
        <v>100.4</v>
      </c>
      <c r="F4" s="30">
        <v>116</v>
      </c>
      <c r="G4" s="30">
        <v>122</v>
      </c>
      <c r="H4" s="43">
        <v>126</v>
      </c>
      <c r="I4" s="39">
        <v>122</v>
      </c>
      <c r="J4" s="28">
        <v>150</v>
      </c>
      <c r="K4" s="28">
        <v>160</v>
      </c>
      <c r="L4" s="48">
        <v>165</v>
      </c>
      <c r="M4" s="40">
        <v>160</v>
      </c>
      <c r="N4" s="22">
        <f>SUM(I4,M4)</f>
        <v>282</v>
      </c>
      <c r="O4" s="41">
        <v>1</v>
      </c>
      <c r="P4" s="16">
        <f>IF(M4=0,0,10^(0.722762521*LOG10(E4/193.609)^2)*N4)</f>
        <v>322.87509678706198</v>
      </c>
      <c r="Q4" s="55"/>
    </row>
    <row r="5" spans="1:26" ht="12.75" customHeight="1" thickBot="1" x14ac:dyDescent="0.3">
      <c r="A5" s="20">
        <v>5</v>
      </c>
      <c r="B5" s="21" t="s">
        <v>174</v>
      </c>
      <c r="C5" s="21">
        <v>2009</v>
      </c>
      <c r="D5" s="20" t="s">
        <v>124</v>
      </c>
      <c r="E5" s="26">
        <v>74.8</v>
      </c>
      <c r="F5" s="47">
        <v>97</v>
      </c>
      <c r="G5" s="62">
        <v>102</v>
      </c>
      <c r="H5" s="47">
        <v>102</v>
      </c>
      <c r="I5" s="39">
        <v>102</v>
      </c>
      <c r="J5" s="28">
        <v>125</v>
      </c>
      <c r="K5" s="28">
        <v>130</v>
      </c>
      <c r="L5" s="28">
        <v>138</v>
      </c>
      <c r="M5" s="40">
        <v>138</v>
      </c>
      <c r="N5" s="22">
        <f>SUM(I5,M5)</f>
        <v>240</v>
      </c>
      <c r="O5" s="56">
        <v>1</v>
      </c>
      <c r="P5" s="16">
        <f>IF(M5=0,0,10^(0.722762521*LOG10(E5/193.609)^2)*N5)</f>
        <v>318.79126800658469</v>
      </c>
      <c r="Q5" s="221"/>
      <c r="R5" s="222"/>
      <c r="S5" s="222"/>
      <c r="T5" s="222"/>
      <c r="U5" s="222"/>
      <c r="V5" s="222"/>
      <c r="W5" s="222"/>
      <c r="X5" s="222"/>
      <c r="Y5" s="222"/>
      <c r="Z5" s="222"/>
    </row>
    <row r="6" spans="1:26" ht="12" customHeight="1" thickBot="1" x14ac:dyDescent="0.3">
      <c r="A6" s="20">
        <v>4</v>
      </c>
      <c r="B6" s="21" t="s">
        <v>173</v>
      </c>
      <c r="C6" s="21">
        <v>2010</v>
      </c>
      <c r="D6" s="81" t="s">
        <v>98</v>
      </c>
      <c r="E6" s="26">
        <v>73.599999999999994</v>
      </c>
      <c r="F6" s="30">
        <v>96</v>
      </c>
      <c r="G6" s="30">
        <v>101</v>
      </c>
      <c r="H6" s="30">
        <v>106</v>
      </c>
      <c r="I6" s="39">
        <v>106</v>
      </c>
      <c r="J6" s="28">
        <v>120</v>
      </c>
      <c r="K6" s="48">
        <v>127</v>
      </c>
      <c r="L6" s="48" t="s">
        <v>106</v>
      </c>
      <c r="M6" s="40">
        <v>120</v>
      </c>
      <c r="N6" s="22">
        <f>SUM(I6,M6)</f>
        <v>226</v>
      </c>
      <c r="O6" s="41">
        <v>2</v>
      </c>
      <c r="P6" s="16">
        <f>IF(M6=0,0,10^(0.722762521*LOG10(E6/193.609)^2)*N6)</f>
        <v>303.13265675689127</v>
      </c>
      <c r="Q6" s="221"/>
      <c r="R6" s="191"/>
      <c r="S6" s="191"/>
      <c r="T6" s="191"/>
      <c r="U6" s="191"/>
      <c r="V6" s="191"/>
      <c r="W6" s="191"/>
      <c r="X6" s="191"/>
      <c r="Y6" s="191"/>
      <c r="Z6" s="191"/>
    </row>
    <row r="7" spans="1:26" ht="12.75" customHeight="1" thickBot="1" x14ac:dyDescent="0.3">
      <c r="A7" s="82">
        <v>2</v>
      </c>
      <c r="B7" s="83" t="s">
        <v>205</v>
      </c>
      <c r="C7" s="83">
        <v>1996</v>
      </c>
      <c r="D7" s="84" t="s">
        <v>91</v>
      </c>
      <c r="E7" s="85">
        <v>100.8</v>
      </c>
      <c r="F7" s="43">
        <v>115</v>
      </c>
      <c r="G7" s="30">
        <v>115</v>
      </c>
      <c r="H7" s="43">
        <v>122</v>
      </c>
      <c r="I7" s="39">
        <v>115</v>
      </c>
      <c r="J7" s="28">
        <v>135</v>
      </c>
      <c r="K7" s="28">
        <v>140</v>
      </c>
      <c r="L7" s="28">
        <v>145</v>
      </c>
      <c r="M7" s="40">
        <v>145</v>
      </c>
      <c r="N7" s="22">
        <f>SUM(I7,M7)</f>
        <v>260</v>
      </c>
      <c r="O7" s="41">
        <v>2</v>
      </c>
      <c r="P7" s="16">
        <f>IF(M7=0,0,10^(0.722762521*LOG10(E7/193.609)^2)*N7)</f>
        <v>297.20017419569342</v>
      </c>
      <c r="Q7" s="17"/>
      <c r="S7" s="222"/>
      <c r="T7" s="222"/>
      <c r="U7" s="222"/>
      <c r="V7" s="222"/>
      <c r="W7" s="222"/>
      <c r="X7" s="222"/>
      <c r="Y7" s="222"/>
      <c r="Z7" s="222"/>
    </row>
    <row r="8" spans="1:26" ht="13.5" customHeight="1" thickBot="1" x14ac:dyDescent="0.3">
      <c r="A8" s="20">
        <v>15</v>
      </c>
      <c r="B8" s="21" t="s">
        <v>129</v>
      </c>
      <c r="C8" s="21">
        <v>2010</v>
      </c>
      <c r="D8" s="81" t="s">
        <v>23</v>
      </c>
      <c r="E8" s="26">
        <v>68.540000000000006</v>
      </c>
      <c r="F8" s="30">
        <v>95</v>
      </c>
      <c r="G8" s="43">
        <v>100</v>
      </c>
      <c r="H8" s="43">
        <v>100</v>
      </c>
      <c r="I8" s="39">
        <v>95</v>
      </c>
      <c r="J8" s="28">
        <v>110</v>
      </c>
      <c r="K8" s="48">
        <v>115</v>
      </c>
      <c r="L8" s="28">
        <v>116</v>
      </c>
      <c r="M8" s="40">
        <v>116</v>
      </c>
      <c r="N8" s="31">
        <f>SUM(I8,M8)</f>
        <v>211</v>
      </c>
      <c r="O8" s="41">
        <v>1</v>
      </c>
      <c r="P8" s="16">
        <f>IF(M8=0,0,10^(0.722762521*LOG10(E8/193.609)^2)*N8)</f>
        <v>295.99268368448111</v>
      </c>
      <c r="Q8" s="190"/>
      <c r="R8" s="190"/>
      <c r="S8" s="190"/>
      <c r="T8" s="190"/>
      <c r="U8" s="190"/>
      <c r="V8" s="190"/>
      <c r="W8" s="190"/>
      <c r="X8" s="190"/>
      <c r="Y8" s="190"/>
      <c r="Z8" s="190"/>
    </row>
    <row r="9" spans="1:26" ht="13.5" customHeight="1" thickBot="1" x14ac:dyDescent="0.3">
      <c r="A9" s="20">
        <v>5</v>
      </c>
      <c r="B9" s="21" t="s">
        <v>189</v>
      </c>
      <c r="C9" s="21">
        <v>2009</v>
      </c>
      <c r="D9" s="81" t="s">
        <v>124</v>
      </c>
      <c r="E9" s="26">
        <v>85.5</v>
      </c>
      <c r="F9" s="30">
        <v>92</v>
      </c>
      <c r="G9" s="30">
        <v>100</v>
      </c>
      <c r="H9" s="30">
        <v>106</v>
      </c>
      <c r="I9" s="39">
        <v>106</v>
      </c>
      <c r="J9" s="28">
        <v>128</v>
      </c>
      <c r="K9" s="28">
        <v>134</v>
      </c>
      <c r="L9" s="48">
        <v>140</v>
      </c>
      <c r="M9" s="40">
        <v>134</v>
      </c>
      <c r="N9" s="34">
        <f>SUM(I9,M9)</f>
        <v>240</v>
      </c>
      <c r="O9" s="41">
        <v>3</v>
      </c>
      <c r="P9" s="16">
        <f>IF(M9=0,0,10^(0.722762521*LOG10(E9/193.609)^2)*N9)</f>
        <v>295.98967998648305</v>
      </c>
      <c r="Q9" s="224"/>
      <c r="R9" s="220"/>
      <c r="S9" s="190"/>
      <c r="T9" s="190"/>
      <c r="U9" s="190"/>
      <c r="V9" s="190"/>
      <c r="W9" s="190"/>
      <c r="X9" s="190"/>
      <c r="Y9" s="190"/>
      <c r="Z9" s="190"/>
    </row>
    <row r="10" spans="1:26" ht="12.75" customHeight="1" thickBot="1" x14ac:dyDescent="0.3">
      <c r="A10" s="20">
        <v>6</v>
      </c>
      <c r="B10" s="21" t="s">
        <v>175</v>
      </c>
      <c r="C10" s="21">
        <v>2008</v>
      </c>
      <c r="D10" s="81" t="s">
        <v>23</v>
      </c>
      <c r="E10" s="26">
        <v>74.400000000000006</v>
      </c>
      <c r="F10" s="43">
        <v>100</v>
      </c>
      <c r="G10" s="30">
        <v>102</v>
      </c>
      <c r="H10" s="30">
        <v>106</v>
      </c>
      <c r="I10" s="39">
        <v>106</v>
      </c>
      <c r="J10" s="28">
        <v>111</v>
      </c>
      <c r="K10" s="28">
        <v>116</v>
      </c>
      <c r="L10" s="48">
        <v>120</v>
      </c>
      <c r="M10" s="40">
        <v>116</v>
      </c>
      <c r="N10" s="34">
        <f>SUM(I10,M10)</f>
        <v>222</v>
      </c>
      <c r="O10" s="41">
        <v>3</v>
      </c>
      <c r="P10" s="16">
        <f>IF(M10=0,0,10^(0.722762521*LOG10(E10/193.609)^2)*N10)</f>
        <v>295.83010351399196</v>
      </c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thickBot="1" x14ac:dyDescent="0.3">
      <c r="A11" s="20">
        <v>1</v>
      </c>
      <c r="B11" s="21" t="s">
        <v>202</v>
      </c>
      <c r="C11" s="21">
        <v>2007</v>
      </c>
      <c r="D11" s="81" t="s">
        <v>148</v>
      </c>
      <c r="E11" s="26">
        <v>100.6</v>
      </c>
      <c r="F11" s="30">
        <v>105</v>
      </c>
      <c r="G11" s="30">
        <v>112</v>
      </c>
      <c r="H11" s="30">
        <v>117</v>
      </c>
      <c r="I11" s="39">
        <v>117</v>
      </c>
      <c r="J11" s="28">
        <v>126</v>
      </c>
      <c r="K11" s="28">
        <v>132</v>
      </c>
      <c r="L11" s="28">
        <v>136</v>
      </c>
      <c r="M11" s="40">
        <v>136</v>
      </c>
      <c r="N11" s="34">
        <f>SUM(I11,M11)</f>
        <v>253</v>
      </c>
      <c r="O11" s="41">
        <v>3</v>
      </c>
      <c r="P11" s="16">
        <f>IF(M11=0,0,10^(0.722762521*LOG10(E11/193.609)^2)*N11)</f>
        <v>289.43443942123474</v>
      </c>
      <c r="Q11" s="224"/>
      <c r="R11" s="220"/>
      <c r="S11" s="17"/>
      <c r="T11" s="17"/>
      <c r="U11" s="17"/>
      <c r="V11" s="17"/>
      <c r="W11" s="17"/>
      <c r="X11" s="17"/>
      <c r="Y11" s="17"/>
      <c r="Z11" s="17"/>
    </row>
    <row r="12" spans="1:26" ht="12.75" customHeight="1" thickBot="1" x14ac:dyDescent="0.3">
      <c r="A12" s="20">
        <v>7</v>
      </c>
      <c r="B12" s="21" t="s">
        <v>191</v>
      </c>
      <c r="C12" s="21">
        <v>2009</v>
      </c>
      <c r="D12" s="81" t="s">
        <v>23</v>
      </c>
      <c r="E12" s="26">
        <v>85.85</v>
      </c>
      <c r="F12" s="30">
        <v>100</v>
      </c>
      <c r="G12" s="30">
        <v>105</v>
      </c>
      <c r="H12" s="43">
        <v>108</v>
      </c>
      <c r="I12" s="39">
        <v>105</v>
      </c>
      <c r="J12" s="28">
        <v>122</v>
      </c>
      <c r="K12" s="28">
        <v>127</v>
      </c>
      <c r="L12" s="28">
        <v>130</v>
      </c>
      <c r="M12" s="40">
        <v>130</v>
      </c>
      <c r="N12" s="34">
        <f>SUM(I12,M12)</f>
        <v>235</v>
      </c>
      <c r="O12" s="41">
        <v>4</v>
      </c>
      <c r="P12" s="16">
        <f>IF(M12=0,0,10^(0.722762521*LOG10(E12/193.609)^2)*N12)</f>
        <v>289.21787157417094</v>
      </c>
      <c r="Q12" s="68"/>
      <c r="R12" s="192"/>
      <c r="S12" s="192"/>
      <c r="T12" s="192"/>
      <c r="U12" s="192"/>
      <c r="V12" s="192"/>
      <c r="W12" s="192"/>
      <c r="X12" s="192"/>
      <c r="Y12" s="192"/>
      <c r="Z12" s="192"/>
    </row>
    <row r="13" spans="1:26" ht="12.75" customHeight="1" thickBot="1" x14ac:dyDescent="0.3">
      <c r="A13" s="20">
        <v>7</v>
      </c>
      <c r="B13" s="29" t="s">
        <v>219</v>
      </c>
      <c r="C13" s="29">
        <v>2007</v>
      </c>
      <c r="D13" s="81" t="s">
        <v>29</v>
      </c>
      <c r="E13" s="26">
        <v>142</v>
      </c>
      <c r="F13" s="30">
        <v>115</v>
      </c>
      <c r="G13" s="30">
        <v>118</v>
      </c>
      <c r="H13" s="30">
        <v>121</v>
      </c>
      <c r="I13" s="39">
        <v>121</v>
      </c>
      <c r="J13" s="28">
        <v>147</v>
      </c>
      <c r="K13" s="28">
        <v>152</v>
      </c>
      <c r="L13" s="28">
        <v>155</v>
      </c>
      <c r="M13" s="40">
        <v>155</v>
      </c>
      <c r="N13" s="31">
        <f>SUM(I13,M13)</f>
        <v>276</v>
      </c>
      <c r="O13" s="41">
        <v>1</v>
      </c>
      <c r="P13" s="16">
        <f>IF(M13=0,0,10^(0.722762521*LOG10(E13/193.609)^2)*N13)</f>
        <v>284.45313510721599</v>
      </c>
      <c r="Q13" s="224"/>
      <c r="R13" s="222"/>
      <c r="S13" s="222"/>
      <c r="T13" s="222"/>
      <c r="U13" s="222"/>
      <c r="V13" s="222"/>
      <c r="W13" s="222"/>
      <c r="X13" s="222"/>
      <c r="Y13" s="222"/>
      <c r="Z13" s="222"/>
    </row>
    <row r="14" spans="1:26" ht="13.5" customHeight="1" thickBot="1" x14ac:dyDescent="0.3">
      <c r="A14" s="20">
        <v>33</v>
      </c>
      <c r="B14" s="21" t="s">
        <v>213</v>
      </c>
      <c r="C14" s="21">
        <v>2009</v>
      </c>
      <c r="D14" s="81" t="s">
        <v>23</v>
      </c>
      <c r="E14" s="26">
        <v>102.6</v>
      </c>
      <c r="F14" s="30">
        <v>104</v>
      </c>
      <c r="G14" s="30">
        <v>108</v>
      </c>
      <c r="H14" s="43">
        <v>110</v>
      </c>
      <c r="I14" s="39">
        <v>108</v>
      </c>
      <c r="J14" s="28">
        <v>132</v>
      </c>
      <c r="K14" s="28">
        <v>137</v>
      </c>
      <c r="L14" s="28">
        <v>140</v>
      </c>
      <c r="M14" s="40">
        <v>140</v>
      </c>
      <c r="N14" s="31">
        <f>SUM(I14,M14)</f>
        <v>248</v>
      </c>
      <c r="O14" s="41">
        <v>2</v>
      </c>
      <c r="P14" s="16">
        <f>IF(M14=0,0,10^(0.722762521*LOG10(E14/193.609)^2)*N14)</f>
        <v>281.46239330907053</v>
      </c>
      <c r="Q14" s="220"/>
    </row>
    <row r="15" spans="1:26" ht="12.75" customHeight="1" thickBot="1" x14ac:dyDescent="0.3">
      <c r="A15" s="20">
        <v>5</v>
      </c>
      <c r="B15" s="21" t="s">
        <v>218</v>
      </c>
      <c r="C15" s="21">
        <v>2002</v>
      </c>
      <c r="D15" s="81" t="s">
        <v>148</v>
      </c>
      <c r="E15" s="26">
        <v>125.4</v>
      </c>
      <c r="F15" s="30">
        <v>112</v>
      </c>
      <c r="G15" s="30">
        <v>117</v>
      </c>
      <c r="H15" s="30">
        <v>120</v>
      </c>
      <c r="I15" s="39">
        <v>120</v>
      </c>
      <c r="J15" s="28">
        <v>135</v>
      </c>
      <c r="K15" s="28">
        <v>140</v>
      </c>
      <c r="L15" s="28">
        <v>145</v>
      </c>
      <c r="M15" s="40">
        <v>145</v>
      </c>
      <c r="N15" s="31">
        <f>SUM(I15,M15)</f>
        <v>265</v>
      </c>
      <c r="O15" s="41">
        <v>2</v>
      </c>
      <c r="P15" s="16">
        <f>IF(M15=0,0,10^(0.722762521*LOG10(E15/193.609)^2)*N15)</f>
        <v>281.16557334717123</v>
      </c>
      <c r="S15" s="17"/>
      <c r="T15" s="17"/>
      <c r="U15" s="17"/>
      <c r="V15" s="17"/>
      <c r="W15" s="17"/>
      <c r="X15" s="17"/>
      <c r="Y15" s="17"/>
      <c r="Z15" s="17"/>
    </row>
    <row r="16" spans="1:26" ht="12.75" customHeight="1" thickBot="1" x14ac:dyDescent="0.3">
      <c r="A16" s="20">
        <v>13</v>
      </c>
      <c r="B16" s="21" t="s">
        <v>210</v>
      </c>
      <c r="C16" s="21">
        <v>2004</v>
      </c>
      <c r="D16" s="20" t="s">
        <v>124</v>
      </c>
      <c r="E16" s="26">
        <v>104.7</v>
      </c>
      <c r="F16" s="47">
        <v>95</v>
      </c>
      <c r="G16" s="47">
        <v>100</v>
      </c>
      <c r="H16" s="47">
        <v>105</v>
      </c>
      <c r="I16" s="39">
        <v>105</v>
      </c>
      <c r="J16" s="48">
        <v>135</v>
      </c>
      <c r="K16" s="28">
        <v>135</v>
      </c>
      <c r="L16" s="28">
        <v>144</v>
      </c>
      <c r="M16" s="40">
        <v>144</v>
      </c>
      <c r="N16" s="31">
        <f>SUM(I16,M16)</f>
        <v>249</v>
      </c>
      <c r="O16" s="56">
        <v>1</v>
      </c>
      <c r="P16" s="16">
        <f>IF(M16=0,0,10^(0.722762521*LOG10(E16/193.609)^2)*N16)</f>
        <v>280.3600996900351</v>
      </c>
    </row>
    <row r="17" spans="1:26" ht="12.75" customHeight="1" thickBot="1" x14ac:dyDescent="0.3">
      <c r="A17" s="20">
        <v>8</v>
      </c>
      <c r="B17" s="21" t="s">
        <v>177</v>
      </c>
      <c r="C17" s="21">
        <v>2008</v>
      </c>
      <c r="D17" s="20" t="s">
        <v>124</v>
      </c>
      <c r="E17" s="26">
        <v>76.099999999999994</v>
      </c>
      <c r="F17" s="47">
        <v>91</v>
      </c>
      <c r="G17" s="62">
        <v>96</v>
      </c>
      <c r="H17" s="62">
        <v>96</v>
      </c>
      <c r="I17" s="39">
        <v>91</v>
      </c>
      <c r="J17" s="28">
        <v>121</v>
      </c>
      <c r="K17" s="48">
        <v>127</v>
      </c>
      <c r="L17" s="48">
        <v>130</v>
      </c>
      <c r="M17" s="40">
        <v>121</v>
      </c>
      <c r="N17" s="31">
        <f>SUM(I17,M17)</f>
        <v>212</v>
      </c>
      <c r="O17" s="56">
        <v>1</v>
      </c>
      <c r="P17" s="16">
        <f>IF(M17=0,0,10^(0.722762521*LOG10(E17/193.609)^2)*N17)</f>
        <v>278.74292264601604</v>
      </c>
      <c r="Q17" s="192"/>
      <c r="R17" s="192"/>
      <c r="S17" s="192"/>
      <c r="T17" s="192"/>
      <c r="U17" s="192"/>
      <c r="V17" s="192"/>
      <c r="W17" s="192"/>
      <c r="X17" s="192"/>
      <c r="Y17" s="192"/>
      <c r="Z17" s="192"/>
    </row>
    <row r="18" spans="1:26" ht="15" customHeight="1" thickBot="1" x14ac:dyDescent="0.3">
      <c r="A18" s="20">
        <v>9</v>
      </c>
      <c r="B18" s="29" t="s">
        <v>178</v>
      </c>
      <c r="C18" s="29">
        <v>2007</v>
      </c>
      <c r="D18" s="20" t="s">
        <v>29</v>
      </c>
      <c r="E18" s="26">
        <v>79</v>
      </c>
      <c r="F18" s="47">
        <v>91</v>
      </c>
      <c r="G18" s="62">
        <v>95</v>
      </c>
      <c r="H18" s="47">
        <v>96</v>
      </c>
      <c r="I18" s="39">
        <v>96</v>
      </c>
      <c r="J18" s="48">
        <v>110</v>
      </c>
      <c r="K18" s="28">
        <v>110</v>
      </c>
      <c r="L18" s="28">
        <v>115</v>
      </c>
      <c r="M18" s="40">
        <v>115</v>
      </c>
      <c r="N18" s="31">
        <f>SUM(I18,M18)</f>
        <v>211</v>
      </c>
      <c r="O18" s="56">
        <v>2</v>
      </c>
      <c r="P18" s="16">
        <f>IF(M18=0,0,10^(0.722762521*LOG10(E18/193.609)^2)*N18)</f>
        <v>271.53104348872978</v>
      </c>
    </row>
    <row r="19" spans="1:26" ht="12.75" customHeight="1" thickBot="1" x14ac:dyDescent="0.3">
      <c r="A19" s="20">
        <v>11</v>
      </c>
      <c r="B19" s="29" t="s">
        <v>125</v>
      </c>
      <c r="C19" s="29">
        <v>1983</v>
      </c>
      <c r="D19" s="81" t="s">
        <v>29</v>
      </c>
      <c r="E19" s="26">
        <v>68.5</v>
      </c>
      <c r="F19" s="30">
        <v>80</v>
      </c>
      <c r="G19" s="30">
        <v>88</v>
      </c>
      <c r="H19" s="43">
        <v>95</v>
      </c>
      <c r="I19" s="39">
        <v>88</v>
      </c>
      <c r="J19" s="28">
        <v>105</v>
      </c>
      <c r="K19" s="48">
        <v>118</v>
      </c>
      <c r="L19" s="48">
        <v>118</v>
      </c>
      <c r="M19" s="40">
        <v>105</v>
      </c>
      <c r="N19" s="38">
        <f>SUM(I19,M19)</f>
        <v>193</v>
      </c>
      <c r="O19" s="41">
        <v>2</v>
      </c>
      <c r="P19" s="16">
        <f>IF(M19=0,0,10^(0.722762521*LOG10(E19/193.609)^2)*N19)</f>
        <v>270.84520609577885</v>
      </c>
      <c r="Q19" s="190"/>
      <c r="R19" s="190"/>
      <c r="S19" s="190"/>
      <c r="T19" s="190"/>
      <c r="U19" s="190"/>
      <c r="V19" s="190"/>
      <c r="W19" s="190"/>
      <c r="X19" s="190"/>
      <c r="Y19" s="190"/>
      <c r="Z19" s="190"/>
    </row>
    <row r="20" spans="1:26" ht="12.75" customHeight="1" thickBot="1" x14ac:dyDescent="0.3">
      <c r="A20" s="20">
        <v>12</v>
      </c>
      <c r="B20" s="21" t="s">
        <v>217</v>
      </c>
      <c r="C20" s="21">
        <v>2009</v>
      </c>
      <c r="D20" s="20" t="s">
        <v>124</v>
      </c>
      <c r="E20" s="26">
        <v>114.4</v>
      </c>
      <c r="F20" s="47">
        <v>110</v>
      </c>
      <c r="G20" s="62">
        <v>116</v>
      </c>
      <c r="H20" s="47">
        <v>116</v>
      </c>
      <c r="I20" s="39">
        <v>116</v>
      </c>
      <c r="J20" s="28">
        <v>132</v>
      </c>
      <c r="K20" s="48">
        <v>140</v>
      </c>
      <c r="L20" s="48">
        <v>140</v>
      </c>
      <c r="M20" s="40">
        <v>132</v>
      </c>
      <c r="N20" s="38">
        <f>SUM(I20,M20)</f>
        <v>248</v>
      </c>
      <c r="O20" s="56">
        <v>3</v>
      </c>
      <c r="P20" s="16">
        <f>IF(M20=0,0,10^(0.722762521*LOG10(E20/193.609)^2)*N20)</f>
        <v>270.51327287122552</v>
      </c>
      <c r="Q20" s="192"/>
      <c r="R20" s="192"/>
    </row>
    <row r="21" spans="1:26" ht="12.75" customHeight="1" thickBot="1" x14ac:dyDescent="0.3">
      <c r="A21" s="20">
        <v>5</v>
      </c>
      <c r="B21" s="29" t="s">
        <v>115</v>
      </c>
      <c r="C21" s="29">
        <v>2011</v>
      </c>
      <c r="D21" s="81" t="s">
        <v>29</v>
      </c>
      <c r="E21" s="26">
        <v>64.5</v>
      </c>
      <c r="F21" s="30">
        <v>70</v>
      </c>
      <c r="G21" s="30">
        <v>75</v>
      </c>
      <c r="H21" s="30">
        <v>77</v>
      </c>
      <c r="I21" s="39">
        <v>77</v>
      </c>
      <c r="J21" s="28">
        <v>95</v>
      </c>
      <c r="K21" s="28">
        <v>100</v>
      </c>
      <c r="L21" s="28">
        <v>103</v>
      </c>
      <c r="M21" s="40">
        <v>103</v>
      </c>
      <c r="N21" s="22">
        <f>SUM(I21,M21)</f>
        <v>180</v>
      </c>
      <c r="O21" s="41">
        <v>1</v>
      </c>
      <c r="P21" s="16">
        <f>IF(M21=0,0,10^(0.722762521*LOG10(E21/193.609)^2)*N21)</f>
        <v>263.01122191930324</v>
      </c>
      <c r="Q21" s="55"/>
      <c r="R21" s="17"/>
      <c r="S21" s="37"/>
      <c r="T21" s="37"/>
      <c r="U21" s="37"/>
      <c r="V21" s="37"/>
      <c r="W21" s="37"/>
      <c r="X21" s="37"/>
      <c r="Y21" s="37"/>
      <c r="Z21" s="37"/>
    </row>
    <row r="22" spans="1:26" ht="12.75" customHeight="1" thickBot="1" x14ac:dyDescent="0.3">
      <c r="A22" s="20">
        <v>3</v>
      </c>
      <c r="B22" s="21" t="s">
        <v>187</v>
      </c>
      <c r="C22" s="21">
        <v>2011</v>
      </c>
      <c r="D22" s="81" t="s">
        <v>124</v>
      </c>
      <c r="E22" s="26">
        <v>86.9</v>
      </c>
      <c r="F22" s="30">
        <v>80</v>
      </c>
      <c r="G22" s="30">
        <v>88</v>
      </c>
      <c r="H22" s="30">
        <v>91</v>
      </c>
      <c r="I22" s="39">
        <v>91</v>
      </c>
      <c r="J22" s="28">
        <v>110</v>
      </c>
      <c r="K22" s="28">
        <v>115</v>
      </c>
      <c r="L22" s="28">
        <v>121</v>
      </c>
      <c r="M22" s="40">
        <v>121</v>
      </c>
      <c r="N22" s="22">
        <f>SUM(I22,M22)</f>
        <v>212</v>
      </c>
      <c r="O22" s="41">
        <v>5</v>
      </c>
      <c r="P22" s="16">
        <f>IF(M22=0,0,10^(0.722762521*LOG10(E22/193.609)^2)*N22)</f>
        <v>259.30918227777681</v>
      </c>
      <c r="Q22" s="219"/>
      <c r="R22" s="5"/>
      <c r="S22" s="37"/>
      <c r="T22" s="37"/>
      <c r="U22" s="37"/>
      <c r="V22" s="37"/>
      <c r="W22" s="37"/>
      <c r="X22" s="37"/>
      <c r="Y22" s="37"/>
      <c r="Z22" s="37"/>
    </row>
    <row r="23" spans="1:26" ht="12.75" customHeight="1" thickBot="1" x14ac:dyDescent="0.3">
      <c r="A23" s="20">
        <v>7</v>
      </c>
      <c r="B23" s="21" t="s">
        <v>123</v>
      </c>
      <c r="C23" s="21">
        <v>2010</v>
      </c>
      <c r="D23" s="20" t="s">
        <v>124</v>
      </c>
      <c r="E23" s="26">
        <v>77.2</v>
      </c>
      <c r="F23" s="47">
        <v>80</v>
      </c>
      <c r="G23" s="62">
        <v>86</v>
      </c>
      <c r="H23" s="47">
        <v>87</v>
      </c>
      <c r="I23" s="39">
        <v>87</v>
      </c>
      <c r="J23" s="28">
        <v>101</v>
      </c>
      <c r="K23" s="28">
        <v>106</v>
      </c>
      <c r="L23" s="28">
        <v>111</v>
      </c>
      <c r="M23" s="40">
        <v>111</v>
      </c>
      <c r="N23" s="38">
        <f>SUM(I23,M23)</f>
        <v>198</v>
      </c>
      <c r="O23" s="56">
        <v>4</v>
      </c>
      <c r="P23" s="16">
        <f>IF(M23=0,0,10^(0.722762521*LOG10(E23/193.609)^2)*N23)</f>
        <v>258.17105993393591</v>
      </c>
      <c r="Q23" s="192"/>
      <c r="R23" s="192"/>
      <c r="S23" s="192"/>
      <c r="T23" s="192"/>
      <c r="U23" s="192"/>
      <c r="V23" s="192"/>
      <c r="W23" s="192"/>
      <c r="X23" s="192"/>
      <c r="Y23" s="192"/>
      <c r="Z23" s="192"/>
    </row>
    <row r="24" spans="1:26" ht="15" customHeight="1" thickBot="1" x14ac:dyDescent="0.3">
      <c r="A24" s="20">
        <v>10</v>
      </c>
      <c r="B24" s="29" t="s">
        <v>179</v>
      </c>
      <c r="C24" s="29">
        <v>2008</v>
      </c>
      <c r="D24" s="20" t="s">
        <v>29</v>
      </c>
      <c r="E24" s="26">
        <v>78</v>
      </c>
      <c r="F24" s="47">
        <v>85</v>
      </c>
      <c r="G24" s="62">
        <v>91</v>
      </c>
      <c r="H24" s="62">
        <v>92</v>
      </c>
      <c r="I24" s="39">
        <v>85</v>
      </c>
      <c r="J24" s="28">
        <v>110</v>
      </c>
      <c r="K24" s="28">
        <v>114</v>
      </c>
      <c r="L24" s="48" t="s">
        <v>106</v>
      </c>
      <c r="M24" s="40">
        <v>114</v>
      </c>
      <c r="N24" s="38">
        <f>SUM(I24,M24)</f>
        <v>199</v>
      </c>
      <c r="O24" s="56">
        <v>3</v>
      </c>
      <c r="P24" s="16">
        <f>IF(M24=0,0,10^(0.722762521*LOG10(E24/193.609)^2)*N24)</f>
        <v>257.94409405583974</v>
      </c>
      <c r="Q24" s="222"/>
    </row>
    <row r="25" spans="1:26" ht="12.75" customHeight="1" thickBot="1" x14ac:dyDescent="0.3">
      <c r="A25" s="20">
        <v>3</v>
      </c>
      <c r="B25" s="29" t="s">
        <v>172</v>
      </c>
      <c r="C25" s="29">
        <v>2009</v>
      </c>
      <c r="D25" s="81" t="s">
        <v>29</v>
      </c>
      <c r="E25" s="26">
        <v>71.099999999999994</v>
      </c>
      <c r="F25" s="43">
        <v>79</v>
      </c>
      <c r="G25" s="43">
        <v>80</v>
      </c>
      <c r="H25" s="30">
        <v>82</v>
      </c>
      <c r="I25" s="39">
        <v>82</v>
      </c>
      <c r="J25" s="28">
        <v>99</v>
      </c>
      <c r="K25" s="28">
        <v>103</v>
      </c>
      <c r="L25" s="28">
        <v>106</v>
      </c>
      <c r="M25" s="40">
        <v>106</v>
      </c>
      <c r="N25" s="22">
        <f>SUM(I25,M25)</f>
        <v>188</v>
      </c>
      <c r="O25" s="41">
        <v>4</v>
      </c>
      <c r="P25" s="16">
        <f>IF(M25=0,0,10^(0.722762521*LOG10(E25/193.609)^2)*N25)</f>
        <v>257.60706257657353</v>
      </c>
      <c r="Q25" s="32"/>
      <c r="R25" s="33"/>
      <c r="S25" s="17"/>
      <c r="T25" s="17"/>
      <c r="U25" s="17"/>
      <c r="V25" s="17"/>
      <c r="W25" s="17"/>
      <c r="X25" s="17"/>
      <c r="Y25" s="17"/>
      <c r="Z25" s="17"/>
    </row>
    <row r="26" spans="1:26" ht="12.75" customHeight="1" thickBot="1" x14ac:dyDescent="0.3">
      <c r="A26" s="20">
        <v>4</v>
      </c>
      <c r="B26" s="21" t="s">
        <v>188</v>
      </c>
      <c r="C26" s="21">
        <v>2009</v>
      </c>
      <c r="D26" s="81" t="s">
        <v>89</v>
      </c>
      <c r="E26" s="26">
        <v>86.4</v>
      </c>
      <c r="F26" s="30">
        <v>82</v>
      </c>
      <c r="G26" s="30">
        <v>90</v>
      </c>
      <c r="H26" s="43">
        <v>94</v>
      </c>
      <c r="I26" s="39">
        <v>90</v>
      </c>
      <c r="J26" s="28">
        <v>105</v>
      </c>
      <c r="K26" s="28">
        <v>112</v>
      </c>
      <c r="L26" s="28">
        <v>116</v>
      </c>
      <c r="M26" s="40">
        <v>116</v>
      </c>
      <c r="N26" s="22">
        <f>SUM(I26,M26)</f>
        <v>206</v>
      </c>
      <c r="O26" s="41">
        <v>6</v>
      </c>
      <c r="P26" s="16">
        <f>IF(M26=0,0,10^(0.722762521*LOG10(E26/193.609)^2)*N26)</f>
        <v>252.70515130191612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2.75" customHeight="1" thickBot="1" x14ac:dyDescent="0.3">
      <c r="A27" s="20">
        <v>13</v>
      </c>
      <c r="B27" s="21" t="s">
        <v>127</v>
      </c>
      <c r="C27" s="21">
        <v>2012</v>
      </c>
      <c r="D27" s="81" t="s">
        <v>52</v>
      </c>
      <c r="E27" s="26">
        <v>70.5</v>
      </c>
      <c r="F27" s="30">
        <v>75</v>
      </c>
      <c r="G27" s="30">
        <v>78</v>
      </c>
      <c r="H27" s="30">
        <v>80</v>
      </c>
      <c r="I27" s="39">
        <v>80</v>
      </c>
      <c r="J27" s="28">
        <v>95</v>
      </c>
      <c r="K27" s="48">
        <v>100</v>
      </c>
      <c r="L27" s="28">
        <v>100</v>
      </c>
      <c r="M27" s="40">
        <v>100</v>
      </c>
      <c r="N27" s="22">
        <f>SUM(I27,M27)</f>
        <v>180</v>
      </c>
      <c r="O27" s="41">
        <v>3</v>
      </c>
      <c r="P27" s="16">
        <f>IF(M27=0,0,10^(0.722762521*LOG10(E27/193.609)^2)*N27)</f>
        <v>247.96866856201274</v>
      </c>
      <c r="Q27" s="55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" customHeight="1" thickBot="1" x14ac:dyDescent="0.3">
      <c r="A28" s="20">
        <v>14</v>
      </c>
      <c r="B28" s="211" t="s">
        <v>211</v>
      </c>
      <c r="C28" s="21">
        <v>2010</v>
      </c>
      <c r="D28" s="20" t="s">
        <v>52</v>
      </c>
      <c r="E28" s="26">
        <v>103.9</v>
      </c>
      <c r="F28" s="47">
        <v>95</v>
      </c>
      <c r="G28" s="47">
        <v>98</v>
      </c>
      <c r="H28" s="62">
        <v>100</v>
      </c>
      <c r="I28" s="39">
        <v>98</v>
      </c>
      <c r="J28" s="28">
        <v>110</v>
      </c>
      <c r="K28" s="28">
        <v>115</v>
      </c>
      <c r="L28" s="28">
        <v>120</v>
      </c>
      <c r="M28" s="40">
        <v>120</v>
      </c>
      <c r="N28" s="38">
        <f>SUM(I28,M28)</f>
        <v>218</v>
      </c>
      <c r="O28" s="56">
        <v>3</v>
      </c>
      <c r="P28" s="16">
        <f>IF(M28=0,0,10^(0.722762521*LOG10(E28/193.609)^2)*N28)</f>
        <v>246.18803336137057</v>
      </c>
      <c r="Q28" s="222"/>
      <c r="R28" s="222"/>
      <c r="S28" s="222"/>
      <c r="T28" s="222"/>
      <c r="U28" s="222"/>
      <c r="V28" s="222"/>
      <c r="W28" s="222"/>
      <c r="X28" s="222"/>
      <c r="Y28" s="222"/>
      <c r="Z28" s="222"/>
    </row>
    <row r="29" spans="1:26" ht="13.5" customHeight="1" thickBot="1" x14ac:dyDescent="0.3">
      <c r="A29" s="20">
        <v>8</v>
      </c>
      <c r="B29" s="21" t="s">
        <v>90</v>
      </c>
      <c r="C29" s="21">
        <v>2010</v>
      </c>
      <c r="D29" s="81" t="s">
        <v>91</v>
      </c>
      <c r="E29" s="26">
        <v>54.8</v>
      </c>
      <c r="F29" s="30">
        <v>65</v>
      </c>
      <c r="G29" s="30">
        <v>68</v>
      </c>
      <c r="H29" s="43"/>
      <c r="I29" s="39">
        <v>68</v>
      </c>
      <c r="J29" s="28">
        <v>76</v>
      </c>
      <c r="K29" s="28">
        <v>80</v>
      </c>
      <c r="L29" s="48"/>
      <c r="M29" s="40">
        <v>80</v>
      </c>
      <c r="N29" s="38">
        <f>SUM(I29,M29)</f>
        <v>148</v>
      </c>
      <c r="O29" s="41">
        <v>1</v>
      </c>
      <c r="P29" s="16">
        <f>IF(M29=0,0,10^(0.722762521*LOG10(E29/193.609)^2)*N29)</f>
        <v>244.01979329634793</v>
      </c>
      <c r="Q29" s="222"/>
      <c r="R29" s="222"/>
    </row>
    <row r="30" spans="1:26" ht="13.5" customHeight="1" thickBot="1" x14ac:dyDescent="0.3">
      <c r="A30" s="20">
        <v>11</v>
      </c>
      <c r="B30" s="65" t="s">
        <v>180</v>
      </c>
      <c r="C30" s="65">
        <v>1984</v>
      </c>
      <c r="D30" s="81" t="s">
        <v>29</v>
      </c>
      <c r="E30" s="66">
        <v>79</v>
      </c>
      <c r="F30" s="30">
        <v>82</v>
      </c>
      <c r="G30" s="30">
        <v>87</v>
      </c>
      <c r="H30" s="43" t="s">
        <v>106</v>
      </c>
      <c r="I30" s="39">
        <v>87</v>
      </c>
      <c r="J30" s="28">
        <v>100</v>
      </c>
      <c r="K30" s="48" t="s">
        <v>106</v>
      </c>
      <c r="L30" s="48" t="s">
        <v>106</v>
      </c>
      <c r="M30" s="40">
        <v>100</v>
      </c>
      <c r="N30" s="38">
        <f>SUM(I30,M30)</f>
        <v>187</v>
      </c>
      <c r="O30" s="41">
        <v>5</v>
      </c>
      <c r="P30" s="16">
        <f>IF(M30=0,0,10^(0.722762521*LOG10(E30/193.609)^2)*N30)</f>
        <v>240.64599588811595</v>
      </c>
      <c r="S30" s="220"/>
      <c r="T30" s="220"/>
      <c r="U30" s="220"/>
      <c r="V30" s="220"/>
      <c r="W30" s="220"/>
      <c r="X30" s="220"/>
      <c r="Y30" s="220"/>
      <c r="Z30" s="220"/>
    </row>
    <row r="31" spans="1:26" ht="12.75" customHeight="1" thickBot="1" x14ac:dyDescent="0.3">
      <c r="A31" s="20">
        <v>4</v>
      </c>
      <c r="B31" s="29" t="s">
        <v>114</v>
      </c>
      <c r="C31" s="29">
        <v>2007</v>
      </c>
      <c r="D31" s="81" t="s">
        <v>29</v>
      </c>
      <c r="E31" s="26">
        <v>64.900000000000006</v>
      </c>
      <c r="F31" s="30">
        <v>68</v>
      </c>
      <c r="G31" s="30">
        <v>72</v>
      </c>
      <c r="H31" s="30">
        <v>75</v>
      </c>
      <c r="I31" s="39">
        <v>75</v>
      </c>
      <c r="J31" s="28">
        <v>85</v>
      </c>
      <c r="K31" s="28">
        <v>90</v>
      </c>
      <c r="L31" s="48">
        <v>95</v>
      </c>
      <c r="M31" s="40">
        <v>90</v>
      </c>
      <c r="N31" s="22">
        <f>SUM(I31,M31)</f>
        <v>165</v>
      </c>
      <c r="O31" s="41">
        <v>2</v>
      </c>
      <c r="P31" s="16">
        <f>IF(M31=0,0,10^(0.722762521*LOG10(E31/193.609)^2)*N31)</f>
        <v>240.07015454024278</v>
      </c>
      <c r="Q31" s="37"/>
      <c r="R31" s="192"/>
      <c r="S31" s="192"/>
      <c r="T31" s="192"/>
      <c r="U31" s="192"/>
      <c r="V31" s="192"/>
      <c r="W31" s="192"/>
      <c r="X31" s="192"/>
      <c r="Y31" s="192"/>
      <c r="Z31" s="192"/>
    </row>
    <row r="32" spans="1:26" ht="12.75" customHeight="1" thickBot="1" x14ac:dyDescent="0.3">
      <c r="A32" s="82">
        <v>40</v>
      </c>
      <c r="B32" s="83" t="s">
        <v>215</v>
      </c>
      <c r="C32" s="83">
        <v>2007</v>
      </c>
      <c r="D32" s="84" t="s">
        <v>26</v>
      </c>
      <c r="E32" s="85">
        <v>102.25</v>
      </c>
      <c r="F32" s="30">
        <v>85</v>
      </c>
      <c r="G32" s="30">
        <v>90</v>
      </c>
      <c r="H32" s="30">
        <v>95</v>
      </c>
      <c r="I32" s="39">
        <v>95</v>
      </c>
      <c r="J32" s="28">
        <v>105</v>
      </c>
      <c r="K32" s="28">
        <v>110</v>
      </c>
      <c r="L32" s="28">
        <v>115</v>
      </c>
      <c r="M32" s="40">
        <v>115</v>
      </c>
      <c r="N32" s="38">
        <f>SUM(I32,M32)</f>
        <v>210</v>
      </c>
      <c r="O32" s="41">
        <v>5</v>
      </c>
      <c r="P32" s="16">
        <f>IF(M32=0,0,10^(0.722762521*LOG10(E32/193.609)^2)*N32)</f>
        <v>238.66085249427348</v>
      </c>
      <c r="Q32" s="17"/>
    </row>
    <row r="33" spans="1:26" ht="14.25" customHeight="1" thickBot="1" x14ac:dyDescent="0.3">
      <c r="A33" s="216">
        <v>14</v>
      </c>
      <c r="B33" s="217" t="s">
        <v>198</v>
      </c>
      <c r="C33" s="217">
        <v>2009</v>
      </c>
      <c r="D33" s="216" t="s">
        <v>148</v>
      </c>
      <c r="E33" s="218">
        <v>90.4</v>
      </c>
      <c r="F33" s="75">
        <v>85</v>
      </c>
      <c r="G33" s="204">
        <v>85</v>
      </c>
      <c r="H33" s="204">
        <v>88</v>
      </c>
      <c r="I33" s="205">
        <v>88</v>
      </c>
      <c r="J33" s="206">
        <v>105</v>
      </c>
      <c r="K33" s="207">
        <v>110</v>
      </c>
      <c r="L33" s="208">
        <v>113</v>
      </c>
      <c r="M33" s="209">
        <v>110</v>
      </c>
      <c r="N33" s="76">
        <f>SUM(I33,M33)</f>
        <v>198</v>
      </c>
      <c r="O33" s="210">
        <v>2</v>
      </c>
      <c r="P33" s="77">
        <f>IF(M33=0,0,10^(0.722762521*LOG10(E33/193.609)^2)*N33)</f>
        <v>237.53937137548192</v>
      </c>
      <c r="Q33" s="225"/>
      <c r="R33" s="225"/>
      <c r="S33" s="79"/>
      <c r="T33" s="79"/>
      <c r="U33" s="79"/>
      <c r="V33" s="79"/>
      <c r="W33" s="79"/>
      <c r="X33" s="79"/>
      <c r="Y33" s="79"/>
      <c r="Z33" s="79"/>
    </row>
    <row r="34" spans="1:26" ht="12.75" customHeight="1" thickBot="1" x14ac:dyDescent="0.3">
      <c r="A34" s="20">
        <v>3</v>
      </c>
      <c r="B34" s="21" t="s">
        <v>113</v>
      </c>
      <c r="C34" s="21">
        <v>2001</v>
      </c>
      <c r="D34" s="81" t="s">
        <v>91</v>
      </c>
      <c r="E34" s="26">
        <v>61</v>
      </c>
      <c r="F34" s="30">
        <v>65</v>
      </c>
      <c r="G34" s="43">
        <v>70</v>
      </c>
      <c r="H34" s="30">
        <v>70</v>
      </c>
      <c r="I34" s="39">
        <v>70</v>
      </c>
      <c r="J34" s="28">
        <v>85</v>
      </c>
      <c r="K34" s="48">
        <v>88</v>
      </c>
      <c r="L34" s="48">
        <v>88</v>
      </c>
      <c r="M34" s="40">
        <v>85</v>
      </c>
      <c r="N34" s="22">
        <f>SUM(I34,M34)</f>
        <v>155</v>
      </c>
      <c r="O34" s="41">
        <v>3</v>
      </c>
      <c r="P34" s="16">
        <f>IF(M34=0,0,10^(0.722762521*LOG10(E34/193.609)^2)*N34)</f>
        <v>235.60119333357761</v>
      </c>
      <c r="Q34" s="192"/>
      <c r="R34" s="192"/>
      <c r="S34" s="220"/>
      <c r="T34" s="220"/>
      <c r="U34" s="220"/>
      <c r="V34" s="220"/>
      <c r="W34" s="220"/>
      <c r="X34" s="220"/>
      <c r="Y34" s="220"/>
      <c r="Z34" s="220"/>
    </row>
    <row r="35" spans="1:26" ht="12.75" customHeight="1" thickBot="1" x14ac:dyDescent="0.3">
      <c r="A35" s="20">
        <v>5</v>
      </c>
      <c r="B35" s="21" t="s">
        <v>86</v>
      </c>
      <c r="C35" s="21">
        <v>2013</v>
      </c>
      <c r="D35" s="81" t="s">
        <v>23</v>
      </c>
      <c r="E35" s="26">
        <v>53.2</v>
      </c>
      <c r="F35" s="30">
        <v>58</v>
      </c>
      <c r="G35" s="30">
        <v>61</v>
      </c>
      <c r="H35" s="30">
        <v>63</v>
      </c>
      <c r="I35" s="39">
        <v>63</v>
      </c>
      <c r="J35" s="28">
        <v>70</v>
      </c>
      <c r="K35" s="28">
        <v>73</v>
      </c>
      <c r="L35" s="28">
        <v>75</v>
      </c>
      <c r="M35" s="40">
        <v>75</v>
      </c>
      <c r="N35" s="38">
        <f>SUM(I35,M35)</f>
        <v>138</v>
      </c>
      <c r="O35" s="41">
        <v>2</v>
      </c>
      <c r="P35" s="16">
        <f>IF(M35=0,0,10^(0.722762521*LOG10(E35/193.609)^2)*N35)</f>
        <v>233.00160343106339</v>
      </c>
      <c r="Q35" s="222"/>
      <c r="R35" s="222"/>
      <c r="S35" s="222"/>
      <c r="T35" s="222"/>
      <c r="U35" s="222"/>
      <c r="V35" s="222"/>
      <c r="W35" s="222"/>
      <c r="X35" s="222"/>
      <c r="Y35" s="222"/>
      <c r="Z35" s="222"/>
    </row>
    <row r="36" spans="1:26" ht="12.75" customHeight="1" thickBot="1" x14ac:dyDescent="0.3">
      <c r="A36" s="20">
        <v>26</v>
      </c>
      <c r="B36" s="21" t="s">
        <v>212</v>
      </c>
      <c r="C36" s="21">
        <v>2010</v>
      </c>
      <c r="D36" s="81" t="s">
        <v>169</v>
      </c>
      <c r="E36" s="26">
        <v>108.9</v>
      </c>
      <c r="F36" s="30">
        <v>95</v>
      </c>
      <c r="G36" s="30">
        <v>100</v>
      </c>
      <c r="H36" s="43">
        <v>105</v>
      </c>
      <c r="I36" s="39">
        <v>100</v>
      </c>
      <c r="J36" s="28">
        <v>110</v>
      </c>
      <c r="K36" s="48" t="s">
        <v>106</v>
      </c>
      <c r="L36" s="48" t="s">
        <v>106</v>
      </c>
      <c r="M36" s="40">
        <v>110</v>
      </c>
      <c r="N36" s="38">
        <f>SUM(I36,M36)</f>
        <v>210</v>
      </c>
      <c r="O36" s="41">
        <v>4</v>
      </c>
      <c r="P36" s="16">
        <f>IF(M36=0,0,10^(0.722762521*LOG10(E36/193.609)^2)*N36)</f>
        <v>232.99949344850302</v>
      </c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thickBot="1" x14ac:dyDescent="0.3">
      <c r="A37" s="20">
        <v>1</v>
      </c>
      <c r="B37" s="21" t="s">
        <v>185</v>
      </c>
      <c r="C37" s="21">
        <v>2009</v>
      </c>
      <c r="D37" s="81" t="s">
        <v>169</v>
      </c>
      <c r="E37" s="26">
        <v>86.6</v>
      </c>
      <c r="F37" s="30">
        <v>75</v>
      </c>
      <c r="G37" s="30">
        <v>80</v>
      </c>
      <c r="H37" s="30">
        <v>85</v>
      </c>
      <c r="I37" s="39">
        <v>85</v>
      </c>
      <c r="J37" s="28">
        <v>90</v>
      </c>
      <c r="K37" s="28">
        <v>97</v>
      </c>
      <c r="L37" s="28">
        <v>105</v>
      </c>
      <c r="M37" s="40">
        <v>105</v>
      </c>
      <c r="N37" s="22">
        <f>SUM(I37,M37)</f>
        <v>190</v>
      </c>
      <c r="O37" s="41">
        <v>7</v>
      </c>
      <c r="P37" s="16">
        <f>IF(M37=0,0,10^(0.722762521*LOG10(E37/193.609)^2)*N37)</f>
        <v>232.80514468082887</v>
      </c>
      <c r="Q37" s="32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2.75" customHeight="1" thickBot="1" x14ac:dyDescent="0.3">
      <c r="A38" s="51">
        <v>12</v>
      </c>
      <c r="B38" s="49" t="s">
        <v>97</v>
      </c>
      <c r="C38" s="21">
        <v>2010</v>
      </c>
      <c r="D38" s="50" t="s">
        <v>98</v>
      </c>
      <c r="E38" s="52">
        <v>59.9</v>
      </c>
      <c r="F38" s="30">
        <v>63</v>
      </c>
      <c r="G38" s="30">
        <v>66</v>
      </c>
      <c r="H38" s="43"/>
      <c r="I38" s="39">
        <v>66</v>
      </c>
      <c r="J38" s="28">
        <v>80</v>
      </c>
      <c r="K38" s="28">
        <v>85</v>
      </c>
      <c r="L38" s="48"/>
      <c r="M38" s="40">
        <v>85</v>
      </c>
      <c r="N38" s="22">
        <f>SUM(I38,M38)</f>
        <v>151</v>
      </c>
      <c r="O38" s="41">
        <v>1</v>
      </c>
      <c r="P38" s="16">
        <f>IF(M38=0,0,10^(0.722762521*LOG10(E38/193.609)^2)*N38)</f>
        <v>232.59378588359075</v>
      </c>
      <c r="Q38" s="190"/>
      <c r="R38" s="190"/>
      <c r="S38" s="190"/>
      <c r="T38" s="190"/>
      <c r="U38" s="190"/>
      <c r="V38" s="190"/>
      <c r="W38" s="190"/>
      <c r="X38" s="190"/>
      <c r="Y38" s="190"/>
      <c r="Z38" s="190"/>
    </row>
    <row r="39" spans="1:26" ht="12" customHeight="1" thickBot="1" x14ac:dyDescent="0.3">
      <c r="A39" s="20">
        <v>14</v>
      </c>
      <c r="B39" s="21" t="s">
        <v>128</v>
      </c>
      <c r="C39" s="21">
        <v>2007</v>
      </c>
      <c r="D39" s="81" t="s">
        <v>89</v>
      </c>
      <c r="E39" s="26">
        <v>70.599999999999994</v>
      </c>
      <c r="F39" s="30">
        <v>70</v>
      </c>
      <c r="G39" s="30">
        <v>75</v>
      </c>
      <c r="H39" s="43"/>
      <c r="I39" s="39">
        <v>75</v>
      </c>
      <c r="J39" s="28">
        <v>80</v>
      </c>
      <c r="K39" s="28">
        <v>85</v>
      </c>
      <c r="L39" s="28">
        <v>90</v>
      </c>
      <c r="M39" s="40">
        <v>90</v>
      </c>
      <c r="N39" s="38">
        <f>SUM(I39,M39)</f>
        <v>165</v>
      </c>
      <c r="O39" s="41">
        <v>4</v>
      </c>
      <c r="P39" s="16">
        <f>IF(M39=0,0,10^(0.722762521*LOG10(E39/193.609)^2)*N39)</f>
        <v>227.10051389344898</v>
      </c>
      <c r="Q39" s="222"/>
      <c r="R39" s="222"/>
      <c r="S39" s="220"/>
      <c r="T39" s="220"/>
      <c r="U39" s="220"/>
      <c r="V39" s="220"/>
      <c r="W39" s="220"/>
      <c r="X39" s="220"/>
      <c r="Y39" s="220"/>
      <c r="Z39" s="220"/>
    </row>
    <row r="40" spans="1:26" ht="12.75" customHeight="1" thickBot="1" x14ac:dyDescent="0.3">
      <c r="A40" s="20">
        <v>12</v>
      </c>
      <c r="B40" s="29" t="s">
        <v>126</v>
      </c>
      <c r="C40" s="29">
        <v>2009</v>
      </c>
      <c r="D40" s="81" t="s">
        <v>29</v>
      </c>
      <c r="E40" s="26">
        <v>70.8</v>
      </c>
      <c r="F40" s="30">
        <v>70</v>
      </c>
      <c r="G40" s="30">
        <v>73</v>
      </c>
      <c r="H40" s="43">
        <v>75</v>
      </c>
      <c r="I40" s="39">
        <v>73</v>
      </c>
      <c r="J40" s="28">
        <v>85</v>
      </c>
      <c r="K40" s="28">
        <v>89</v>
      </c>
      <c r="L40" s="48">
        <v>91</v>
      </c>
      <c r="M40" s="40">
        <v>89</v>
      </c>
      <c r="N40" s="34">
        <f>SUM(I40,M40)</f>
        <v>162</v>
      </c>
      <c r="O40" s="41">
        <v>5</v>
      </c>
      <c r="P40" s="16">
        <f>IF(M40=0,0,10^(0.722762521*LOG10(E40/193.609)^2)*N40)</f>
        <v>222.57286455064465</v>
      </c>
      <c r="Q40" s="37"/>
      <c r="R40" s="37"/>
      <c r="S40" s="5"/>
      <c r="T40" s="5"/>
      <c r="U40" s="5"/>
      <c r="V40" s="5"/>
      <c r="W40" s="5"/>
      <c r="X40" s="5"/>
      <c r="Y40" s="5"/>
      <c r="Z40" s="5"/>
    </row>
    <row r="41" spans="1:26" ht="12.75" customHeight="1" thickBot="1" x14ac:dyDescent="0.3">
      <c r="A41" s="20">
        <v>13</v>
      </c>
      <c r="B41" s="21" t="s">
        <v>208</v>
      </c>
      <c r="C41" s="21">
        <v>2012</v>
      </c>
      <c r="D41" s="81" t="s">
        <v>23</v>
      </c>
      <c r="E41" s="26">
        <v>96.55</v>
      </c>
      <c r="F41" s="30">
        <v>83</v>
      </c>
      <c r="G41" s="43">
        <v>87</v>
      </c>
      <c r="H41" s="30">
        <v>87</v>
      </c>
      <c r="I41" s="39">
        <v>87</v>
      </c>
      <c r="J41" s="28">
        <v>99</v>
      </c>
      <c r="K41" s="28">
        <v>104</v>
      </c>
      <c r="L41" s="48">
        <v>107</v>
      </c>
      <c r="M41" s="40">
        <v>104</v>
      </c>
      <c r="N41" s="22">
        <f>SUM(I41,M41)</f>
        <v>191</v>
      </c>
      <c r="O41" s="41">
        <v>4</v>
      </c>
      <c r="P41" s="16">
        <f>IF(M41=0,0,10^(0.722762521*LOG10(E41/193.609)^2)*N41)</f>
        <v>222.34525202360706</v>
      </c>
      <c r="Q41" s="226"/>
      <c r="R41" s="190"/>
      <c r="S41" s="190"/>
      <c r="T41" s="190"/>
      <c r="U41" s="190"/>
      <c r="V41" s="190"/>
      <c r="W41" s="190"/>
      <c r="X41" s="190"/>
      <c r="Y41" s="190"/>
      <c r="Z41" s="190"/>
    </row>
    <row r="42" spans="1:26" ht="12.75" customHeight="1" thickBot="1" x14ac:dyDescent="0.3">
      <c r="A42" s="20">
        <v>2</v>
      </c>
      <c r="B42" s="21" t="s">
        <v>186</v>
      </c>
      <c r="C42" s="21">
        <v>2010</v>
      </c>
      <c r="D42" s="81" t="s">
        <v>96</v>
      </c>
      <c r="E42" s="26">
        <v>84.2</v>
      </c>
      <c r="F42" s="30">
        <v>73</v>
      </c>
      <c r="G42" s="43">
        <v>78</v>
      </c>
      <c r="H42" s="30">
        <v>80</v>
      </c>
      <c r="I42" s="39">
        <v>80</v>
      </c>
      <c r="J42" s="28">
        <v>90</v>
      </c>
      <c r="K42" s="28">
        <v>95</v>
      </c>
      <c r="L42" s="48">
        <v>100</v>
      </c>
      <c r="M42" s="40">
        <v>95</v>
      </c>
      <c r="N42" s="38">
        <f>SUM(I42,M42)</f>
        <v>175</v>
      </c>
      <c r="O42" s="41">
        <v>8</v>
      </c>
      <c r="P42" s="16">
        <f>IF(M42=0,0,10^(0.722762521*LOG10(E42/193.609)^2)*N42)</f>
        <v>217.54523478493252</v>
      </c>
      <c r="Q42" s="36"/>
      <c r="R42" s="36"/>
      <c r="S42" s="192"/>
      <c r="T42" s="192"/>
      <c r="U42" s="192"/>
      <c r="V42" s="192"/>
      <c r="W42" s="192"/>
      <c r="X42" s="192"/>
      <c r="Y42" s="192"/>
      <c r="Z42" s="192"/>
    </row>
    <row r="43" spans="1:26" ht="13.5" customHeight="1" thickBot="1" x14ac:dyDescent="0.3">
      <c r="A43" s="20">
        <v>1</v>
      </c>
      <c r="B43" s="21" t="s">
        <v>168</v>
      </c>
      <c r="C43" s="21">
        <v>2006</v>
      </c>
      <c r="D43" s="81" t="s">
        <v>169</v>
      </c>
      <c r="E43" s="26">
        <v>72.099999999999994</v>
      </c>
      <c r="F43" s="30">
        <v>65</v>
      </c>
      <c r="G43" s="30">
        <v>70</v>
      </c>
      <c r="H43" s="43">
        <v>76</v>
      </c>
      <c r="I43" s="39">
        <v>70</v>
      </c>
      <c r="J43" s="48">
        <v>85</v>
      </c>
      <c r="K43" s="28">
        <v>86</v>
      </c>
      <c r="L43" s="28">
        <v>88</v>
      </c>
      <c r="M43" s="40">
        <v>88</v>
      </c>
      <c r="N43" s="31">
        <f>SUM(I43,M43)</f>
        <v>158</v>
      </c>
      <c r="O43" s="41">
        <v>5</v>
      </c>
      <c r="P43" s="16">
        <f>IF(M43=0,0,10^(0.722762521*LOG10(E43/193.609)^2)*N43)</f>
        <v>214.61940903418849</v>
      </c>
      <c r="Q43" s="190"/>
      <c r="R43" s="190"/>
      <c r="S43" s="190"/>
      <c r="T43" s="190"/>
      <c r="U43" s="190"/>
      <c r="V43" s="190"/>
      <c r="W43" s="190"/>
      <c r="X43" s="190"/>
      <c r="Y43" s="190"/>
      <c r="Z43" s="190"/>
    </row>
    <row r="44" spans="1:26" ht="13.5" customHeight="1" thickBot="1" x14ac:dyDescent="0.3">
      <c r="A44" s="20">
        <v>7</v>
      </c>
      <c r="B44" s="21" t="s">
        <v>117</v>
      </c>
      <c r="C44" s="21">
        <v>2010</v>
      </c>
      <c r="D44" s="81" t="s">
        <v>23</v>
      </c>
      <c r="E44" s="26">
        <v>63.02</v>
      </c>
      <c r="F44" s="30">
        <v>63</v>
      </c>
      <c r="G44" s="43">
        <v>66</v>
      </c>
      <c r="H44" s="43">
        <v>66</v>
      </c>
      <c r="I44" s="39">
        <v>63</v>
      </c>
      <c r="J44" s="28">
        <v>77</v>
      </c>
      <c r="K44" s="48">
        <v>81</v>
      </c>
      <c r="L44" s="28">
        <v>81</v>
      </c>
      <c r="M44" s="40">
        <v>81</v>
      </c>
      <c r="N44" s="34">
        <f>SUM(I44,M44)</f>
        <v>144</v>
      </c>
      <c r="O44" s="41">
        <v>5</v>
      </c>
      <c r="P44" s="16">
        <f>IF(M44=0,0,10^(0.722762521*LOG10(E44/193.609)^2)*N44)</f>
        <v>213.84262479515874</v>
      </c>
      <c r="Q44" s="222"/>
      <c r="S44" s="220"/>
      <c r="T44" s="220"/>
      <c r="U44" s="220"/>
      <c r="V44" s="220"/>
      <c r="W44" s="220"/>
      <c r="X44" s="220"/>
      <c r="Y44" s="220"/>
      <c r="Z44" s="220"/>
    </row>
    <row r="45" spans="1:26" ht="13.5" customHeight="1" thickBot="1" x14ac:dyDescent="0.3">
      <c r="A45" s="20">
        <v>2</v>
      </c>
      <c r="B45" s="29" t="s">
        <v>112</v>
      </c>
      <c r="C45" s="29">
        <v>2008</v>
      </c>
      <c r="D45" s="81" t="s">
        <v>29</v>
      </c>
      <c r="E45" s="26">
        <v>64</v>
      </c>
      <c r="F45" s="30">
        <v>59</v>
      </c>
      <c r="G45" s="30">
        <v>63</v>
      </c>
      <c r="H45" s="30">
        <v>65</v>
      </c>
      <c r="I45" s="39">
        <v>65</v>
      </c>
      <c r="J45" s="28">
        <v>80</v>
      </c>
      <c r="K45" s="48">
        <v>85</v>
      </c>
      <c r="L45" s="48">
        <v>86</v>
      </c>
      <c r="M45" s="40">
        <v>80</v>
      </c>
      <c r="N45" s="34">
        <f>SUM(I45,M45)</f>
        <v>145</v>
      </c>
      <c r="O45" s="41">
        <v>4</v>
      </c>
      <c r="P45" s="16">
        <f>IF(M45=0,0,10^(0.722762521*LOG10(E45/193.609)^2)*N45)</f>
        <v>213.01500789693179</v>
      </c>
      <c r="Q45" s="190"/>
      <c r="R45" s="190"/>
      <c r="S45" s="17"/>
      <c r="T45" s="17"/>
      <c r="U45" s="17"/>
      <c r="V45" s="17"/>
      <c r="W45" s="17"/>
      <c r="X45" s="17"/>
      <c r="Y45" s="17"/>
      <c r="Z45" s="17"/>
    </row>
    <row r="46" spans="1:26" ht="13.5" customHeight="1" thickBot="1" x14ac:dyDescent="0.3">
      <c r="A46" s="20">
        <v>2</v>
      </c>
      <c r="B46" s="29" t="s">
        <v>171</v>
      </c>
      <c r="C46" s="29">
        <v>2009</v>
      </c>
      <c r="D46" s="81" t="s">
        <v>29</v>
      </c>
      <c r="E46" s="26">
        <v>71.3</v>
      </c>
      <c r="F46" s="30">
        <v>67</v>
      </c>
      <c r="G46" s="43">
        <v>71</v>
      </c>
      <c r="H46" s="43">
        <v>71</v>
      </c>
      <c r="I46" s="39">
        <v>67</v>
      </c>
      <c r="J46" s="28">
        <v>82</v>
      </c>
      <c r="K46" s="28">
        <v>85</v>
      </c>
      <c r="L46" s="48">
        <v>87</v>
      </c>
      <c r="M46" s="40">
        <v>85</v>
      </c>
      <c r="N46" s="34">
        <f>SUM(I46,M46)</f>
        <v>152</v>
      </c>
      <c r="O46" s="41">
        <v>6</v>
      </c>
      <c r="P46" s="16">
        <f>IF(M46=0,0,10^(0.722762521*LOG10(E46/193.609)^2)*N46)</f>
        <v>207.91096090312544</v>
      </c>
      <c r="Q46" s="190"/>
      <c r="R46" s="190"/>
      <c r="S46" s="190"/>
      <c r="T46" s="190"/>
      <c r="U46" s="190"/>
      <c r="V46" s="190"/>
      <c r="W46" s="190"/>
      <c r="X46" s="190"/>
      <c r="Y46" s="190"/>
      <c r="Z46" s="190"/>
    </row>
    <row r="47" spans="1:26" ht="12.75" customHeight="1" thickBot="1" x14ac:dyDescent="0.3">
      <c r="A47" s="20">
        <v>18</v>
      </c>
      <c r="B47" s="29" t="s">
        <v>207</v>
      </c>
      <c r="C47" s="29">
        <v>2006</v>
      </c>
      <c r="D47" s="81" t="s">
        <v>29</v>
      </c>
      <c r="E47" s="26">
        <v>101.8</v>
      </c>
      <c r="F47" s="30">
        <v>75</v>
      </c>
      <c r="G47" s="30">
        <v>80</v>
      </c>
      <c r="H47" s="43">
        <v>85</v>
      </c>
      <c r="I47" s="39">
        <v>80</v>
      </c>
      <c r="J47" s="28">
        <v>90</v>
      </c>
      <c r="K47" s="28">
        <v>100</v>
      </c>
      <c r="L47" s="48">
        <v>110</v>
      </c>
      <c r="M47" s="40">
        <v>100</v>
      </c>
      <c r="N47" s="34">
        <f>SUM(I47,M47)</f>
        <v>180</v>
      </c>
      <c r="O47" s="41">
        <v>5</v>
      </c>
      <c r="P47" s="16">
        <f>IF(M47=0,0,10^(0.722762521*LOG10(E47/193.609)^2)*N47)</f>
        <v>204.92964029236325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 thickBot="1" x14ac:dyDescent="0.3">
      <c r="A48" s="20">
        <v>16</v>
      </c>
      <c r="B48" s="21" t="s">
        <v>41</v>
      </c>
      <c r="C48" s="21">
        <v>2014</v>
      </c>
      <c r="D48" s="81" t="s">
        <v>23</v>
      </c>
      <c r="E48" s="26">
        <v>39.200000000000003</v>
      </c>
      <c r="F48" s="30">
        <v>36</v>
      </c>
      <c r="G48" s="30">
        <v>39</v>
      </c>
      <c r="H48" s="30">
        <v>40</v>
      </c>
      <c r="I48" s="39">
        <v>40</v>
      </c>
      <c r="J48" s="28">
        <v>46</v>
      </c>
      <c r="K48" s="28">
        <v>49</v>
      </c>
      <c r="L48" s="28">
        <v>51</v>
      </c>
      <c r="M48" s="40">
        <v>51</v>
      </c>
      <c r="N48" s="31">
        <f>SUM(I48,M48)</f>
        <v>91</v>
      </c>
      <c r="O48" s="41">
        <v>1</v>
      </c>
      <c r="P48" s="16">
        <f>IF(M48=0,0,10^(0.722762521*LOG10(E48/193.609)^2)*N48)</f>
        <v>202.66943602285707</v>
      </c>
      <c r="Q48" s="5"/>
      <c r="R48" s="5"/>
      <c r="S48" s="37"/>
      <c r="T48" s="37"/>
      <c r="U48" s="37"/>
      <c r="V48" s="37"/>
      <c r="W48" s="37"/>
      <c r="X48" s="37"/>
      <c r="Y48" s="37"/>
      <c r="Z48" s="37"/>
    </row>
    <row r="49" spans="1:26" ht="15" customHeight="1" thickBot="1" x14ac:dyDescent="0.3">
      <c r="A49" s="51">
        <v>13</v>
      </c>
      <c r="B49" s="49" t="s">
        <v>99</v>
      </c>
      <c r="C49" s="21">
        <v>2009</v>
      </c>
      <c r="D49" s="50" t="s">
        <v>26</v>
      </c>
      <c r="E49" s="52">
        <v>59</v>
      </c>
      <c r="F49" s="30">
        <v>50</v>
      </c>
      <c r="G49" s="30">
        <v>53</v>
      </c>
      <c r="H49" s="30">
        <v>55</v>
      </c>
      <c r="I49" s="39">
        <v>55</v>
      </c>
      <c r="J49" s="28">
        <v>65</v>
      </c>
      <c r="K49" s="54">
        <v>70</v>
      </c>
      <c r="L49" s="28">
        <v>75</v>
      </c>
      <c r="M49" s="40">
        <v>75</v>
      </c>
      <c r="N49" s="22">
        <f>SUM(I49,M49)</f>
        <v>130</v>
      </c>
      <c r="O49" s="41">
        <v>2</v>
      </c>
      <c r="P49" s="16">
        <f>IF(M49=0,0,10^(0.722762521*LOG10(E49/193.609)^2)*N49)</f>
        <v>202.50607654011847</v>
      </c>
      <c r="Q49" s="222"/>
      <c r="S49" s="222"/>
      <c r="T49" s="222"/>
      <c r="U49" s="222"/>
      <c r="V49" s="222"/>
      <c r="W49" s="222"/>
      <c r="X49" s="222"/>
      <c r="Y49" s="222"/>
      <c r="Z49" s="222"/>
    </row>
    <row r="50" spans="1:26" ht="12.75" customHeight="1" thickBot="1" x14ac:dyDescent="0.3">
      <c r="A50" s="20">
        <v>18</v>
      </c>
      <c r="B50" s="21" t="s">
        <v>132</v>
      </c>
      <c r="C50" s="21">
        <v>2011</v>
      </c>
      <c r="D50" s="81" t="s">
        <v>26</v>
      </c>
      <c r="E50" s="26">
        <v>70.05</v>
      </c>
      <c r="F50" s="30">
        <v>60</v>
      </c>
      <c r="G50" s="30">
        <v>65</v>
      </c>
      <c r="H50" s="43">
        <v>68</v>
      </c>
      <c r="I50" s="39">
        <v>65</v>
      </c>
      <c r="J50" s="28">
        <v>80</v>
      </c>
      <c r="K50" s="48">
        <v>85</v>
      </c>
      <c r="L50" s="48">
        <v>87</v>
      </c>
      <c r="M50" s="40">
        <v>80</v>
      </c>
      <c r="N50" s="38">
        <f>SUM(I50,M50)</f>
        <v>145</v>
      </c>
      <c r="O50" s="41">
        <v>6</v>
      </c>
      <c r="P50" s="16">
        <f>IF(M50=0,0,10^(0.722762521*LOG10(E50/193.609)^2)*N50)</f>
        <v>200.56798219675758</v>
      </c>
      <c r="Q50" s="189"/>
    </row>
    <row r="51" spans="1:26" ht="12.75" customHeight="1" thickBot="1" x14ac:dyDescent="0.3">
      <c r="A51" s="51">
        <v>11</v>
      </c>
      <c r="B51" s="53" t="s">
        <v>95</v>
      </c>
      <c r="C51" s="21">
        <v>2010</v>
      </c>
      <c r="D51" s="50" t="s">
        <v>96</v>
      </c>
      <c r="E51" s="52">
        <v>60</v>
      </c>
      <c r="F51" s="30">
        <v>52</v>
      </c>
      <c r="G51" s="30">
        <v>54</v>
      </c>
      <c r="H51" s="30">
        <v>55</v>
      </c>
      <c r="I51" s="39">
        <v>55</v>
      </c>
      <c r="J51" s="28">
        <v>66</v>
      </c>
      <c r="K51" s="28">
        <v>70</v>
      </c>
      <c r="L51" s="28">
        <v>74</v>
      </c>
      <c r="M51" s="40">
        <v>74</v>
      </c>
      <c r="N51" s="34">
        <f>SUM(I51,M51)</f>
        <v>129</v>
      </c>
      <c r="O51" s="41">
        <v>3</v>
      </c>
      <c r="P51" s="16">
        <f>IF(M51=0,0,10^(0.722762521*LOG10(E51/193.609)^2)*N51)</f>
        <v>198.46215997739895</v>
      </c>
      <c r="Q51" s="220"/>
      <c r="R51" s="222"/>
      <c r="S51" s="222"/>
      <c r="T51" s="222"/>
      <c r="U51" s="222"/>
      <c r="V51" s="222"/>
      <c r="W51" s="222"/>
      <c r="X51" s="222"/>
      <c r="Y51" s="222"/>
      <c r="Z51" s="222"/>
    </row>
    <row r="52" spans="1:26" ht="12.75" customHeight="1" thickBot="1" x14ac:dyDescent="0.3">
      <c r="A52" s="20">
        <v>20</v>
      </c>
      <c r="B52" s="182" t="s">
        <v>204</v>
      </c>
      <c r="C52" s="21">
        <v>2008</v>
      </c>
      <c r="D52" s="81" t="s">
        <v>23</v>
      </c>
      <c r="E52" s="26">
        <v>101</v>
      </c>
      <c r="F52" s="194">
        <v>70</v>
      </c>
      <c r="G52" s="194">
        <v>73</v>
      </c>
      <c r="H52" s="194">
        <v>75</v>
      </c>
      <c r="I52" s="39">
        <v>75</v>
      </c>
      <c r="J52" s="185">
        <v>90</v>
      </c>
      <c r="K52" s="185">
        <v>93</v>
      </c>
      <c r="L52" s="185">
        <v>95</v>
      </c>
      <c r="M52" s="40">
        <v>95</v>
      </c>
      <c r="N52" s="22">
        <f>SUM(I52,M52)</f>
        <v>170</v>
      </c>
      <c r="O52" s="41">
        <v>6</v>
      </c>
      <c r="P52" s="16">
        <f>IF(M52=0,0,10^(0.722762521*LOG10(E52/193.609)^2)*N52)</f>
        <v>194.16566467369756</v>
      </c>
      <c r="Q52" s="37"/>
      <c r="R52" s="37"/>
      <c r="S52" s="190"/>
      <c r="T52" s="190"/>
      <c r="U52" s="190"/>
      <c r="V52" s="190"/>
      <c r="W52" s="190"/>
      <c r="X52" s="190"/>
      <c r="Y52" s="190"/>
      <c r="Z52" s="190"/>
    </row>
    <row r="53" spans="1:26" ht="12.75" customHeight="1" thickBot="1" x14ac:dyDescent="0.3">
      <c r="A53" s="20">
        <v>7</v>
      </c>
      <c r="B53" s="21" t="s">
        <v>71</v>
      </c>
      <c r="C53" s="21">
        <v>2012</v>
      </c>
      <c r="D53" s="81" t="s">
        <v>23</v>
      </c>
      <c r="E53" s="26">
        <v>50.4</v>
      </c>
      <c r="F53" s="30">
        <v>43</v>
      </c>
      <c r="G53" s="30">
        <v>46</v>
      </c>
      <c r="H53" s="44">
        <v>48</v>
      </c>
      <c r="I53" s="39">
        <v>48</v>
      </c>
      <c r="J53" s="28">
        <v>55</v>
      </c>
      <c r="K53" s="28">
        <v>58</v>
      </c>
      <c r="L53" s="28">
        <v>60</v>
      </c>
      <c r="M53" s="40">
        <v>60</v>
      </c>
      <c r="N53" s="22">
        <f>SUM(I53,M53)</f>
        <v>108</v>
      </c>
      <c r="O53" s="41">
        <v>1</v>
      </c>
      <c r="P53" s="16">
        <f>IF(M53=0,0,10^(0.722762521*LOG10(E53/193.609)^2)*N53)</f>
        <v>190.6971945091158</v>
      </c>
      <c r="Q53" s="190"/>
      <c r="R53" s="190"/>
      <c r="S53" s="190"/>
      <c r="T53" s="190"/>
      <c r="U53" s="190"/>
      <c r="V53" s="190"/>
      <c r="W53" s="190"/>
      <c r="X53" s="190"/>
      <c r="Y53" s="190"/>
      <c r="Z53" s="190"/>
    </row>
    <row r="54" spans="1:26" ht="12.75" customHeight="1" thickBot="1" x14ac:dyDescent="0.3">
      <c r="A54" s="20">
        <v>3</v>
      </c>
      <c r="B54" s="21" t="s">
        <v>22</v>
      </c>
      <c r="C54" s="21">
        <v>2016</v>
      </c>
      <c r="D54" s="81" t="s">
        <v>23</v>
      </c>
      <c r="E54" s="26">
        <v>30</v>
      </c>
      <c r="F54" s="43">
        <v>25</v>
      </c>
      <c r="G54" s="30">
        <v>26</v>
      </c>
      <c r="H54" s="43">
        <v>28</v>
      </c>
      <c r="I54" s="39">
        <v>26</v>
      </c>
      <c r="J54" s="28">
        <v>35</v>
      </c>
      <c r="K54" s="28">
        <v>37</v>
      </c>
      <c r="L54" s="28">
        <v>38</v>
      </c>
      <c r="M54" s="40">
        <v>38</v>
      </c>
      <c r="N54" s="22">
        <f>SUM(I54,M54)</f>
        <v>64</v>
      </c>
      <c r="O54" s="41">
        <v>1</v>
      </c>
      <c r="P54" s="16">
        <f>IF(M54=0,0,10^(0.722762521*LOG10(E54/193.609)^2)*N54)</f>
        <v>190.61423755769582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 thickBot="1" x14ac:dyDescent="0.3">
      <c r="A55" s="20">
        <v>2</v>
      </c>
      <c r="B55" s="21" t="s">
        <v>62</v>
      </c>
      <c r="C55" s="21">
        <v>2013</v>
      </c>
      <c r="D55" s="81" t="s">
        <v>23</v>
      </c>
      <c r="E55" s="26">
        <v>47.5</v>
      </c>
      <c r="F55" s="43">
        <v>43</v>
      </c>
      <c r="G55" s="30">
        <v>43</v>
      </c>
      <c r="H55" s="30">
        <v>46</v>
      </c>
      <c r="I55" s="39">
        <v>46</v>
      </c>
      <c r="J55" s="48">
        <v>53</v>
      </c>
      <c r="K55" s="28">
        <v>53</v>
      </c>
      <c r="L55" s="28">
        <v>56</v>
      </c>
      <c r="M55" s="40">
        <v>56</v>
      </c>
      <c r="N55" s="22">
        <f>SUM(I55,M55)</f>
        <v>102</v>
      </c>
      <c r="O55" s="41">
        <v>1</v>
      </c>
      <c r="P55" s="16">
        <f>IF(M55=0,0,10^(0.722762521*LOG10(E55/193.609)^2)*N55)</f>
        <v>189.55910766077679</v>
      </c>
      <c r="Q55" s="190"/>
      <c r="R55" s="190"/>
      <c r="S55" s="190"/>
      <c r="T55" s="190"/>
      <c r="U55" s="190"/>
      <c r="V55" s="190"/>
      <c r="W55" s="190"/>
      <c r="X55" s="190"/>
      <c r="Y55" s="190"/>
      <c r="Z55" s="190"/>
    </row>
    <row r="56" spans="1:26" ht="12.75" customHeight="1" thickBot="1" x14ac:dyDescent="0.3">
      <c r="A56" s="20">
        <v>23</v>
      </c>
      <c r="B56" s="21" t="s">
        <v>51</v>
      </c>
      <c r="C56" s="21">
        <v>2012</v>
      </c>
      <c r="D56" s="81" t="s">
        <v>52</v>
      </c>
      <c r="E56" s="26">
        <v>43.8</v>
      </c>
      <c r="F56" s="30">
        <v>37</v>
      </c>
      <c r="G56" s="30">
        <v>39</v>
      </c>
      <c r="H56" s="30">
        <v>41</v>
      </c>
      <c r="I56" s="39">
        <v>41</v>
      </c>
      <c r="J56" s="28">
        <v>47</v>
      </c>
      <c r="K56" s="28">
        <v>50</v>
      </c>
      <c r="L56" s="28">
        <v>52</v>
      </c>
      <c r="M56" s="40">
        <v>52</v>
      </c>
      <c r="N56" s="22">
        <f>SUM(I56,M56)</f>
        <v>93</v>
      </c>
      <c r="O56" s="41">
        <v>1</v>
      </c>
      <c r="P56" s="16">
        <f>IF(M56=0,0,10^(0.722762521*LOG10(E56/193.609)^2)*N56)</f>
        <v>186.03354922202072</v>
      </c>
      <c r="Q56" s="17"/>
      <c r="S56" s="192"/>
      <c r="T56" s="192"/>
      <c r="U56" s="192"/>
      <c r="V56" s="192"/>
      <c r="W56" s="192"/>
      <c r="X56" s="192"/>
      <c r="Y56" s="192"/>
      <c r="Z56" s="192"/>
    </row>
    <row r="57" spans="1:26" ht="12.75" customHeight="1" thickBot="1" x14ac:dyDescent="0.3">
      <c r="A57" s="51">
        <v>10</v>
      </c>
      <c r="B57" s="49" t="s">
        <v>94</v>
      </c>
      <c r="C57" s="21">
        <v>2014</v>
      </c>
      <c r="D57" s="50" t="s">
        <v>70</v>
      </c>
      <c r="E57" s="52">
        <v>60</v>
      </c>
      <c r="F57" s="43">
        <v>48</v>
      </c>
      <c r="G57" s="30">
        <v>48</v>
      </c>
      <c r="H57" s="30">
        <v>51</v>
      </c>
      <c r="I57" s="39">
        <v>51</v>
      </c>
      <c r="J57" s="28">
        <v>60</v>
      </c>
      <c r="K57" s="28">
        <v>65</v>
      </c>
      <c r="L57" s="28">
        <v>67</v>
      </c>
      <c r="M57" s="40">
        <v>67</v>
      </c>
      <c r="N57" s="22">
        <f>SUM(I57,M57)</f>
        <v>118</v>
      </c>
      <c r="O57" s="41">
        <v>4</v>
      </c>
      <c r="P57" s="16">
        <f>IF(M57=0,0,10^(0.722762521*LOG10(E57/193.609)^2)*N57)</f>
        <v>181.53903005684555</v>
      </c>
      <c r="Q57" s="220"/>
      <c r="R57" s="220"/>
      <c r="S57" s="190"/>
      <c r="T57" s="190"/>
      <c r="U57" s="190"/>
      <c r="V57" s="190"/>
      <c r="W57" s="190"/>
      <c r="X57" s="190"/>
      <c r="Y57" s="190"/>
      <c r="Z57" s="190"/>
    </row>
    <row r="58" spans="1:26" ht="12.75" customHeight="1" thickBot="1" x14ac:dyDescent="0.3">
      <c r="A58" s="82">
        <v>38</v>
      </c>
      <c r="B58" s="230" t="s">
        <v>295</v>
      </c>
      <c r="C58" s="83">
        <v>1994</v>
      </c>
      <c r="D58" s="231" t="s">
        <v>294</v>
      </c>
      <c r="E58" s="85">
        <v>96.75</v>
      </c>
      <c r="F58" s="30">
        <v>65</v>
      </c>
      <c r="G58" s="43">
        <v>70</v>
      </c>
      <c r="H58" s="30">
        <v>70</v>
      </c>
      <c r="I58" s="39">
        <v>70</v>
      </c>
      <c r="J58" s="28">
        <v>80</v>
      </c>
      <c r="K58" s="28">
        <v>85</v>
      </c>
      <c r="L58" s="48">
        <v>90</v>
      </c>
      <c r="M58" s="40">
        <v>85</v>
      </c>
      <c r="N58" s="22">
        <f t="shared" ref="N58" si="0">SUM(I58,M58)</f>
        <v>155</v>
      </c>
      <c r="O58" s="41">
        <v>7</v>
      </c>
      <c r="P58" s="16">
        <f t="shared" ref="P58" si="1">IF(M58=0,0,10^(0.722762521*LOG10(E58/193.609)^2)*N58)</f>
        <v>180.27446909542576</v>
      </c>
      <c r="Q58" s="67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2.75" customHeight="1" thickBot="1" x14ac:dyDescent="0.3">
      <c r="A59" s="20">
        <v>17</v>
      </c>
      <c r="B59" s="29" t="s">
        <v>103</v>
      </c>
      <c r="C59" s="29">
        <v>2011</v>
      </c>
      <c r="D59" s="81" t="s">
        <v>29</v>
      </c>
      <c r="E59" s="26">
        <v>67.900000000000006</v>
      </c>
      <c r="F59" s="30">
        <v>46</v>
      </c>
      <c r="G59" s="30">
        <v>50</v>
      </c>
      <c r="H59" s="30">
        <v>55</v>
      </c>
      <c r="I59" s="39">
        <v>55</v>
      </c>
      <c r="J59" s="28">
        <v>64</v>
      </c>
      <c r="K59" s="28">
        <v>69</v>
      </c>
      <c r="L59" s="28">
        <v>73</v>
      </c>
      <c r="M59" s="40">
        <v>73</v>
      </c>
      <c r="N59" s="22">
        <f>SUM(I59,M59)</f>
        <v>128</v>
      </c>
      <c r="O59" s="41">
        <v>7</v>
      </c>
      <c r="P59" s="16">
        <f>IF(M59=0,0,10^(0.722762521*LOG10(E59/193.609)^2)*N59)</f>
        <v>180.66605517533398</v>
      </c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.75" customHeight="1" thickBot="1" x14ac:dyDescent="0.3">
      <c r="A60" s="20">
        <v>9</v>
      </c>
      <c r="B60" s="21" t="s">
        <v>120</v>
      </c>
      <c r="C60" s="21">
        <v>2012</v>
      </c>
      <c r="D60" s="81" t="s">
        <v>26</v>
      </c>
      <c r="E60" s="26">
        <v>64.599999999999994</v>
      </c>
      <c r="F60" s="30">
        <v>43</v>
      </c>
      <c r="G60" s="30">
        <v>48</v>
      </c>
      <c r="H60" s="30">
        <v>51</v>
      </c>
      <c r="I60" s="39">
        <v>51</v>
      </c>
      <c r="J60" s="28">
        <v>65</v>
      </c>
      <c r="K60" s="28">
        <v>70</v>
      </c>
      <c r="L60" s="48">
        <v>76</v>
      </c>
      <c r="M60" s="40">
        <v>70</v>
      </c>
      <c r="N60" s="22">
        <f>SUM(I60,M60)</f>
        <v>121</v>
      </c>
      <c r="O60" s="41">
        <v>6</v>
      </c>
      <c r="P60" s="16">
        <f>IF(M60=0,0,10^(0.722762521*LOG10(E60/193.609)^2)*N60)</f>
        <v>176.61321943724892</v>
      </c>
      <c r="Q60" s="192"/>
      <c r="R60" s="192"/>
      <c r="S60" s="192"/>
      <c r="T60" s="192"/>
      <c r="U60" s="192"/>
      <c r="V60" s="192"/>
      <c r="W60" s="192"/>
      <c r="X60" s="192"/>
      <c r="Y60" s="192"/>
      <c r="Z60" s="192"/>
    </row>
    <row r="61" spans="1:26" ht="15" customHeight="1" thickBot="1" x14ac:dyDescent="0.3">
      <c r="A61" s="20">
        <v>20</v>
      </c>
      <c r="B61" s="21" t="s">
        <v>48</v>
      </c>
      <c r="C61" s="21">
        <v>2013</v>
      </c>
      <c r="D61" s="20" t="s">
        <v>47</v>
      </c>
      <c r="E61" s="26">
        <v>41.7</v>
      </c>
      <c r="F61" s="47">
        <v>30</v>
      </c>
      <c r="G61" s="47">
        <v>33</v>
      </c>
      <c r="H61" s="47">
        <v>36</v>
      </c>
      <c r="I61" s="39">
        <v>36</v>
      </c>
      <c r="J61" s="28">
        <v>45</v>
      </c>
      <c r="K61" s="28">
        <v>48</v>
      </c>
      <c r="L61" s="48">
        <v>51</v>
      </c>
      <c r="M61" s="40">
        <v>48</v>
      </c>
      <c r="N61" s="22">
        <f>SUM(I61,M61)</f>
        <v>84</v>
      </c>
      <c r="O61" s="56">
        <v>2</v>
      </c>
      <c r="P61" s="16">
        <f>IF(M61=0,0,10^(0.722762521*LOG10(E61/193.609)^2)*N61)</f>
        <v>176.0457089770359</v>
      </c>
      <c r="Q61" s="222"/>
      <c r="R61" s="222"/>
      <c r="S61" s="222"/>
      <c r="T61" s="222"/>
      <c r="U61" s="222"/>
      <c r="V61" s="222"/>
      <c r="W61" s="222"/>
      <c r="X61" s="222"/>
      <c r="Y61" s="222"/>
      <c r="Z61" s="222"/>
    </row>
    <row r="62" spans="1:26" ht="12.75" customHeight="1" thickBot="1" x14ac:dyDescent="0.3">
      <c r="A62" s="20">
        <v>12</v>
      </c>
      <c r="B62" s="21" t="s">
        <v>197</v>
      </c>
      <c r="C62" s="21">
        <v>2010</v>
      </c>
      <c r="D62" s="81" t="s">
        <v>124</v>
      </c>
      <c r="E62" s="26">
        <v>90.6</v>
      </c>
      <c r="F62" s="30">
        <v>58</v>
      </c>
      <c r="G62" s="30">
        <v>63</v>
      </c>
      <c r="H62" s="43">
        <v>68</v>
      </c>
      <c r="I62" s="39">
        <v>63</v>
      </c>
      <c r="J62" s="28">
        <v>73</v>
      </c>
      <c r="K62" s="28">
        <v>78</v>
      </c>
      <c r="L62" s="28">
        <v>82</v>
      </c>
      <c r="M62" s="40">
        <v>82</v>
      </c>
      <c r="N62" s="22">
        <f>SUM(I62,M62)</f>
        <v>145</v>
      </c>
      <c r="O62" s="41">
        <v>3</v>
      </c>
      <c r="P62" s="16">
        <f>IF(M62=0,0,10^(0.722762521*LOG10(E62/193.609)^2)*N62)</f>
        <v>173.77215977294628</v>
      </c>
      <c r="Q62" s="220"/>
      <c r="R62" s="220"/>
      <c r="S62" s="220"/>
      <c r="T62" s="220"/>
      <c r="U62" s="220"/>
      <c r="V62" s="220"/>
      <c r="W62" s="220"/>
      <c r="X62" s="220"/>
      <c r="Y62" s="220"/>
      <c r="Z62" s="220"/>
    </row>
    <row r="63" spans="1:26" ht="12" customHeight="1" thickBot="1" x14ac:dyDescent="0.3">
      <c r="A63" s="20">
        <v>3</v>
      </c>
      <c r="B63" s="21" t="s">
        <v>84</v>
      </c>
      <c r="C63" s="21">
        <v>2012</v>
      </c>
      <c r="D63" s="20" t="s">
        <v>70</v>
      </c>
      <c r="E63" s="26">
        <v>56</v>
      </c>
      <c r="F63" s="47">
        <v>40</v>
      </c>
      <c r="G63" s="47">
        <v>45</v>
      </c>
      <c r="H63" s="62">
        <v>48</v>
      </c>
      <c r="I63" s="39">
        <v>45</v>
      </c>
      <c r="J63" s="28">
        <v>55</v>
      </c>
      <c r="K63" s="28">
        <v>60</v>
      </c>
      <c r="L63" s="48">
        <v>62</v>
      </c>
      <c r="M63" s="40">
        <v>60</v>
      </c>
      <c r="N63" s="38">
        <f>SUM(I63,M63)</f>
        <v>105</v>
      </c>
      <c r="O63" s="56">
        <v>3</v>
      </c>
      <c r="P63" s="16">
        <f>IF(M63=0,0,10^(0.722762521*LOG10(E63/193.609)^2)*N63)</f>
        <v>170.20116445404227</v>
      </c>
      <c r="Q63" s="222"/>
      <c r="R63" s="222"/>
      <c r="S63" s="222"/>
      <c r="T63" s="222"/>
      <c r="U63" s="222"/>
      <c r="V63" s="222"/>
      <c r="W63" s="222"/>
      <c r="X63" s="222"/>
      <c r="Y63" s="222"/>
      <c r="Z63" s="222"/>
    </row>
    <row r="64" spans="1:26" ht="12.75" customHeight="1" thickBot="1" x14ac:dyDescent="0.3">
      <c r="A64" s="20">
        <v>8</v>
      </c>
      <c r="B64" s="29" t="s">
        <v>220</v>
      </c>
      <c r="C64" s="29">
        <v>2012</v>
      </c>
      <c r="D64" s="81" t="s">
        <v>29</v>
      </c>
      <c r="E64" s="26">
        <v>116.7</v>
      </c>
      <c r="F64" s="30">
        <v>62</v>
      </c>
      <c r="G64" s="30">
        <v>66</v>
      </c>
      <c r="H64" s="30">
        <v>70</v>
      </c>
      <c r="I64" s="39">
        <v>70</v>
      </c>
      <c r="J64" s="28">
        <v>73</v>
      </c>
      <c r="K64" s="28">
        <v>77</v>
      </c>
      <c r="L64" s="28">
        <v>81</v>
      </c>
      <c r="M64" s="40">
        <v>81</v>
      </c>
      <c r="N64" s="31">
        <f>SUM(I64,M64)</f>
        <v>151</v>
      </c>
      <c r="O64" s="41">
        <v>4</v>
      </c>
      <c r="P64" s="16">
        <f>IF(M64=0,0,10^(0.722762521*LOG10(E64/193.609)^2)*N64)</f>
        <v>163.64866107593409</v>
      </c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thickBot="1" x14ac:dyDescent="0.3">
      <c r="A65" s="20">
        <v>14</v>
      </c>
      <c r="B65" s="21" t="s">
        <v>39</v>
      </c>
      <c r="C65" s="21">
        <v>2014</v>
      </c>
      <c r="D65" s="20" t="s">
        <v>20</v>
      </c>
      <c r="E65" s="26">
        <v>36</v>
      </c>
      <c r="F65" s="47">
        <v>24</v>
      </c>
      <c r="G65" s="47">
        <v>26</v>
      </c>
      <c r="H65" s="47">
        <v>28</v>
      </c>
      <c r="I65" s="39">
        <v>28</v>
      </c>
      <c r="J65" s="28">
        <v>35</v>
      </c>
      <c r="K65" s="28">
        <v>37</v>
      </c>
      <c r="L65" s="28">
        <v>39</v>
      </c>
      <c r="M65" s="40">
        <v>39</v>
      </c>
      <c r="N65" s="38">
        <f>SUM(I65,M65)</f>
        <v>67</v>
      </c>
      <c r="O65" s="56">
        <v>2</v>
      </c>
      <c r="P65" s="16">
        <f>IF(M65=0,0,10^(0.722762521*LOG10(E65/193.609)^2)*N65)</f>
        <v>162.88934777633619</v>
      </c>
      <c r="Q65" s="189"/>
      <c r="R65" s="222"/>
      <c r="S65" s="192"/>
      <c r="T65" s="192"/>
      <c r="U65" s="192"/>
      <c r="V65" s="192"/>
      <c r="W65" s="192"/>
      <c r="X65" s="192"/>
      <c r="Y65" s="192"/>
      <c r="Z65" s="192"/>
    </row>
    <row r="66" spans="1:26" ht="12.75" customHeight="1" thickBot="1" x14ac:dyDescent="0.3">
      <c r="A66" s="20">
        <v>17</v>
      </c>
      <c r="B66" s="21" t="s">
        <v>131</v>
      </c>
      <c r="C66" s="21">
        <v>2012</v>
      </c>
      <c r="D66" s="81" t="s">
        <v>23</v>
      </c>
      <c r="E66" s="26">
        <v>67.150000000000006</v>
      </c>
      <c r="F66" s="30">
        <v>46</v>
      </c>
      <c r="G66" s="30">
        <v>49</v>
      </c>
      <c r="H66" s="43">
        <v>52</v>
      </c>
      <c r="I66" s="39">
        <v>49</v>
      </c>
      <c r="J66" s="28">
        <v>58</v>
      </c>
      <c r="K66" s="28">
        <v>62</v>
      </c>
      <c r="L66" s="28">
        <v>65</v>
      </c>
      <c r="M66" s="40">
        <v>65</v>
      </c>
      <c r="N66" s="38">
        <f>SUM(I66,M66)</f>
        <v>114</v>
      </c>
      <c r="O66" s="41">
        <v>8</v>
      </c>
      <c r="P66" s="16">
        <f>IF(M66=0,0,10^(0.722762521*LOG10(E66/193.609)^2)*N66)</f>
        <v>162.09189601954711</v>
      </c>
      <c r="Q66" s="190"/>
      <c r="R66" s="190"/>
      <c r="S66" s="190"/>
      <c r="T66" s="190"/>
      <c r="U66" s="190"/>
      <c r="V66" s="190"/>
      <c r="W66" s="190"/>
      <c r="X66" s="190"/>
      <c r="Y66" s="190"/>
      <c r="Z66" s="190"/>
    </row>
    <row r="67" spans="1:26" ht="12.75" customHeight="1" thickBot="1" x14ac:dyDescent="0.3">
      <c r="A67" s="20">
        <v>5</v>
      </c>
      <c r="B67" s="21" t="s">
        <v>67</v>
      </c>
      <c r="C67" s="21">
        <v>2011</v>
      </c>
      <c r="D67" s="81" t="s">
        <v>68</v>
      </c>
      <c r="E67" s="26">
        <v>51.2</v>
      </c>
      <c r="F67" s="30">
        <v>38</v>
      </c>
      <c r="G67" s="30">
        <v>40</v>
      </c>
      <c r="H67" s="43">
        <v>42</v>
      </c>
      <c r="I67" s="39">
        <v>40</v>
      </c>
      <c r="J67" s="28">
        <v>48</v>
      </c>
      <c r="K67" s="28">
        <v>51</v>
      </c>
      <c r="L67" s="28">
        <v>53</v>
      </c>
      <c r="M67" s="40">
        <v>53</v>
      </c>
      <c r="N67" s="34">
        <f>SUM(I67,M67)</f>
        <v>93</v>
      </c>
      <c r="O67" s="41">
        <v>3</v>
      </c>
      <c r="P67" s="16">
        <f>IF(M67=0,0,10^(0.722762521*LOG10(E67/193.609)^2)*N67)</f>
        <v>162.05359187808486</v>
      </c>
      <c r="Q67" s="220"/>
      <c r="R67" s="220"/>
      <c r="S67" s="190"/>
      <c r="T67" s="190"/>
      <c r="U67" s="190"/>
      <c r="V67" s="190"/>
      <c r="W67" s="190"/>
      <c r="X67" s="190"/>
      <c r="Y67" s="190"/>
      <c r="Z67" s="190"/>
    </row>
    <row r="68" spans="1:26" ht="12.75" customHeight="1" thickBot="1" x14ac:dyDescent="0.3">
      <c r="A68" s="20">
        <v>6</v>
      </c>
      <c r="B68" s="29" t="s">
        <v>69</v>
      </c>
      <c r="C68" s="29">
        <v>2013</v>
      </c>
      <c r="D68" s="81" t="s">
        <v>29</v>
      </c>
      <c r="E68" s="26">
        <v>51.9</v>
      </c>
      <c r="F68" s="43">
        <v>37</v>
      </c>
      <c r="G68" s="30">
        <v>38</v>
      </c>
      <c r="H68" s="30">
        <v>41</v>
      </c>
      <c r="I68" s="39">
        <v>41</v>
      </c>
      <c r="J68" s="28">
        <v>49</v>
      </c>
      <c r="K68" s="28">
        <v>51</v>
      </c>
      <c r="L68" s="28">
        <v>53</v>
      </c>
      <c r="M68" s="40">
        <v>53</v>
      </c>
      <c r="N68" s="34">
        <f>SUM(I68,M68)</f>
        <v>94</v>
      </c>
      <c r="O68" s="41">
        <v>2</v>
      </c>
      <c r="P68" s="16">
        <f>IF(M68=0,0,10^(0.722762521*LOG10(E68/193.609)^2)*N68)</f>
        <v>161.95870117182258</v>
      </c>
      <c r="Q68" s="5"/>
      <c r="R68" s="5"/>
      <c r="S68" s="37"/>
      <c r="T68" s="37"/>
      <c r="U68" s="37"/>
      <c r="V68" s="37"/>
      <c r="W68" s="37"/>
      <c r="X68" s="37"/>
      <c r="Y68" s="37"/>
      <c r="Z68" s="37"/>
    </row>
    <row r="69" spans="1:26" ht="12.75" customHeight="1" thickBot="1" x14ac:dyDescent="0.3">
      <c r="A69" s="20">
        <v>6</v>
      </c>
      <c r="B69" s="21" t="s">
        <v>28</v>
      </c>
      <c r="C69" s="21">
        <v>2015</v>
      </c>
      <c r="D69" s="81" t="s">
        <v>29</v>
      </c>
      <c r="E69" s="26">
        <v>33.200000000000003</v>
      </c>
      <c r="F69" s="30">
        <v>21</v>
      </c>
      <c r="G69" s="30">
        <v>24</v>
      </c>
      <c r="H69" s="30">
        <v>26</v>
      </c>
      <c r="I69" s="39">
        <v>26</v>
      </c>
      <c r="J69" s="28">
        <v>30</v>
      </c>
      <c r="K69" s="28">
        <v>32</v>
      </c>
      <c r="L69" s="28">
        <v>34</v>
      </c>
      <c r="M69" s="40">
        <v>34</v>
      </c>
      <c r="N69" s="34">
        <f>SUM(I69,M69)</f>
        <v>60</v>
      </c>
      <c r="O69" s="41">
        <v>1</v>
      </c>
      <c r="P69" s="16">
        <f>IF(M69=0,0,10^(0.722762521*LOG10(E69/193.609)^2)*N69)</f>
        <v>159.22130791318233</v>
      </c>
      <c r="Q69" s="222"/>
      <c r="R69" s="222"/>
    </row>
    <row r="70" spans="1:26" ht="12.75" customHeight="1" thickBot="1" x14ac:dyDescent="0.3">
      <c r="A70" s="20">
        <v>1</v>
      </c>
      <c r="B70" s="21" t="s">
        <v>61</v>
      </c>
      <c r="C70" s="21">
        <v>2016</v>
      </c>
      <c r="D70" s="81" t="s">
        <v>23</v>
      </c>
      <c r="E70" s="26">
        <v>46.7</v>
      </c>
      <c r="F70" s="30">
        <v>32</v>
      </c>
      <c r="G70" s="30">
        <v>34</v>
      </c>
      <c r="H70" s="30">
        <v>36</v>
      </c>
      <c r="I70" s="39">
        <v>36</v>
      </c>
      <c r="J70" s="28">
        <v>42</v>
      </c>
      <c r="K70" s="28">
        <v>45</v>
      </c>
      <c r="L70" s="28">
        <v>47</v>
      </c>
      <c r="M70" s="40">
        <v>47</v>
      </c>
      <c r="N70" s="34">
        <f>SUM(I70,M70)</f>
        <v>83</v>
      </c>
      <c r="O70" s="41">
        <v>2</v>
      </c>
      <c r="P70" s="16">
        <f>IF(M70=0,0,10^(0.722762521*LOG10(E70/193.609)^2)*N70)</f>
        <v>156.59177960743995</v>
      </c>
      <c r="Q70" s="192"/>
      <c r="R70" s="192"/>
      <c r="S70" s="37"/>
      <c r="T70" s="37"/>
      <c r="U70" s="37"/>
      <c r="V70" s="37"/>
      <c r="W70" s="37"/>
      <c r="X70" s="37"/>
      <c r="Y70" s="37"/>
      <c r="Z70" s="37"/>
    </row>
    <row r="71" spans="1:26" ht="12.75" customHeight="1" thickBot="1" x14ac:dyDescent="0.3">
      <c r="A71" s="51">
        <v>9</v>
      </c>
      <c r="B71" s="49" t="s">
        <v>93</v>
      </c>
      <c r="C71" s="21">
        <v>2012</v>
      </c>
      <c r="D71" s="50" t="s">
        <v>23</v>
      </c>
      <c r="E71" s="52">
        <v>59.3</v>
      </c>
      <c r="F71" s="30">
        <v>42</v>
      </c>
      <c r="G71" s="30">
        <v>45</v>
      </c>
      <c r="H71" s="43">
        <v>47</v>
      </c>
      <c r="I71" s="39">
        <v>45</v>
      </c>
      <c r="J71" s="28">
        <v>52</v>
      </c>
      <c r="K71" s="28">
        <v>55</v>
      </c>
      <c r="L71" s="48">
        <v>57</v>
      </c>
      <c r="M71" s="40">
        <v>55</v>
      </c>
      <c r="N71" s="31">
        <f>SUM(I71,M71)</f>
        <v>100</v>
      </c>
      <c r="O71" s="41">
        <v>5</v>
      </c>
      <c r="P71" s="16">
        <f>IF(M71=0,0,10^(0.722762521*LOG10(E71/193.609)^2)*N71)</f>
        <v>155.1868863074389</v>
      </c>
      <c r="Q71" s="32"/>
      <c r="R71" s="190"/>
      <c r="S71" s="190"/>
      <c r="T71" s="190"/>
      <c r="U71" s="190"/>
      <c r="V71" s="190"/>
      <c r="W71" s="190"/>
      <c r="X71" s="190"/>
      <c r="Y71" s="190"/>
      <c r="Z71" s="190"/>
    </row>
    <row r="72" spans="1:26" ht="12.75" customHeight="1" thickBot="1" x14ac:dyDescent="0.3">
      <c r="A72" s="20">
        <v>9</v>
      </c>
      <c r="B72" s="21" t="s">
        <v>32</v>
      </c>
      <c r="C72" s="21">
        <v>2015</v>
      </c>
      <c r="D72" s="20" t="s">
        <v>33</v>
      </c>
      <c r="E72" s="26">
        <v>33.5</v>
      </c>
      <c r="F72" s="47">
        <v>23</v>
      </c>
      <c r="G72" s="47">
        <v>25</v>
      </c>
      <c r="H72" s="62">
        <v>27</v>
      </c>
      <c r="I72" s="39">
        <v>25</v>
      </c>
      <c r="J72" s="28">
        <v>32</v>
      </c>
      <c r="K72" s="48">
        <v>34</v>
      </c>
      <c r="L72" s="28">
        <v>34</v>
      </c>
      <c r="M72" s="40">
        <v>34</v>
      </c>
      <c r="N72" s="34">
        <f>SUM(I72,M72)</f>
        <v>59</v>
      </c>
      <c r="O72" s="56">
        <v>2</v>
      </c>
      <c r="P72" s="16">
        <f>IF(M72=0,0,10^(0.722762521*LOG10(E72/193.609)^2)*N72)</f>
        <v>155.02022885726876</v>
      </c>
      <c r="Q72" s="135"/>
    </row>
    <row r="73" spans="1:26" ht="13.5" customHeight="1" thickBot="1" x14ac:dyDescent="0.3">
      <c r="A73" s="20">
        <v>12</v>
      </c>
      <c r="B73" s="21" t="s">
        <v>182</v>
      </c>
      <c r="C73" s="21">
        <v>2010</v>
      </c>
      <c r="D73" s="81" t="s">
        <v>91</v>
      </c>
      <c r="E73" s="26">
        <v>78.599999999999994</v>
      </c>
      <c r="F73" s="30">
        <v>45</v>
      </c>
      <c r="G73" s="43">
        <v>50</v>
      </c>
      <c r="H73" s="30">
        <v>50</v>
      </c>
      <c r="I73" s="39">
        <v>50</v>
      </c>
      <c r="J73" s="28">
        <v>65</v>
      </c>
      <c r="K73" s="48">
        <v>70</v>
      </c>
      <c r="L73" s="28">
        <v>70</v>
      </c>
      <c r="M73" s="40">
        <v>70</v>
      </c>
      <c r="N73" s="31">
        <f>SUM(I73,M73)</f>
        <v>120</v>
      </c>
      <c r="O73" s="41">
        <v>6</v>
      </c>
      <c r="P73" s="16">
        <f>IF(M73=0,0,10^(0.722762521*LOG10(E73/193.609)^2)*N73)</f>
        <v>154.86824584842111</v>
      </c>
      <c r="Q73" s="222"/>
      <c r="R73" s="222"/>
      <c r="S73" s="222"/>
      <c r="T73" s="222"/>
      <c r="U73" s="222"/>
      <c r="V73" s="222"/>
      <c r="W73" s="222"/>
      <c r="X73" s="222"/>
      <c r="Y73" s="222"/>
      <c r="Z73" s="222"/>
    </row>
    <row r="74" spans="1:26" ht="13.5" customHeight="1" thickBot="1" x14ac:dyDescent="0.3">
      <c r="A74" s="20">
        <v>10</v>
      </c>
      <c r="B74" s="21" t="s">
        <v>122</v>
      </c>
      <c r="C74" s="21">
        <v>2013</v>
      </c>
      <c r="D74" s="81" t="s">
        <v>96</v>
      </c>
      <c r="E74" s="26">
        <v>71</v>
      </c>
      <c r="F74" s="30">
        <v>45</v>
      </c>
      <c r="G74" s="30">
        <v>49</v>
      </c>
      <c r="H74" s="30">
        <v>50</v>
      </c>
      <c r="I74" s="39">
        <v>50</v>
      </c>
      <c r="J74" s="28">
        <v>53</v>
      </c>
      <c r="K74" s="28">
        <v>57</v>
      </c>
      <c r="L74" s="28">
        <v>61</v>
      </c>
      <c r="M74" s="40">
        <v>61</v>
      </c>
      <c r="N74" s="34">
        <f>SUM(I74,M74)</f>
        <v>111</v>
      </c>
      <c r="O74" s="41">
        <v>9</v>
      </c>
      <c r="P74" s="16">
        <f>IF(M74=0,0,10^(0.722762521*LOG10(E74/193.609)^2)*N74)</f>
        <v>152.2325674099676</v>
      </c>
      <c r="Q74" s="17"/>
    </row>
    <row r="75" spans="1:26" ht="13.5" customHeight="1" thickBot="1" x14ac:dyDescent="0.3">
      <c r="A75" s="20">
        <v>25</v>
      </c>
      <c r="B75" s="21" t="s">
        <v>116</v>
      </c>
      <c r="C75" s="21">
        <v>2014</v>
      </c>
      <c r="D75" s="81" t="s">
        <v>89</v>
      </c>
      <c r="E75" s="26">
        <v>62</v>
      </c>
      <c r="F75" s="30">
        <v>40</v>
      </c>
      <c r="G75" s="30">
        <v>44</v>
      </c>
      <c r="H75" s="30">
        <v>47</v>
      </c>
      <c r="I75" s="39">
        <v>47</v>
      </c>
      <c r="J75" s="28">
        <v>45</v>
      </c>
      <c r="K75" s="28">
        <v>50</v>
      </c>
      <c r="L75" s="28">
        <v>53</v>
      </c>
      <c r="M75" s="40">
        <v>53</v>
      </c>
      <c r="N75" s="34">
        <f>SUM(I75,M75)</f>
        <v>100</v>
      </c>
      <c r="O75" s="41">
        <v>7</v>
      </c>
      <c r="P75" s="16">
        <f>IF(M75=0,0,10^(0.722762521*LOG10(E75/193.609)^2)*N75)</f>
        <v>150.23167133630128</v>
      </c>
      <c r="Q75" s="17"/>
      <c r="R75" s="17"/>
      <c r="S75" s="190"/>
      <c r="T75" s="190"/>
      <c r="U75" s="190"/>
      <c r="V75" s="190"/>
      <c r="W75" s="190"/>
      <c r="X75" s="190"/>
      <c r="Y75" s="190"/>
      <c r="Z75" s="190"/>
    </row>
    <row r="76" spans="1:26" ht="15" customHeight="1" thickBot="1" x14ac:dyDescent="0.3">
      <c r="A76" s="20">
        <v>7</v>
      </c>
      <c r="B76" s="29" t="s">
        <v>30</v>
      </c>
      <c r="C76" s="29">
        <v>2014</v>
      </c>
      <c r="D76" s="20" t="s">
        <v>29</v>
      </c>
      <c r="E76" s="26">
        <v>34.9</v>
      </c>
      <c r="F76" s="47">
        <v>21</v>
      </c>
      <c r="G76" s="47">
        <v>24</v>
      </c>
      <c r="H76" s="47">
        <v>26</v>
      </c>
      <c r="I76" s="39">
        <v>26</v>
      </c>
      <c r="J76" s="28">
        <v>30</v>
      </c>
      <c r="K76" s="28">
        <v>32</v>
      </c>
      <c r="L76" s="48">
        <v>35</v>
      </c>
      <c r="M76" s="40">
        <v>32</v>
      </c>
      <c r="N76" s="34">
        <f>SUM(I76,M76)</f>
        <v>58</v>
      </c>
      <c r="O76" s="56">
        <v>3</v>
      </c>
      <c r="P76" s="16">
        <f>IF(M76=0,0,10^(0.722762521*LOG10(E76/193.609)^2)*N76)</f>
        <v>145.75073254839907</v>
      </c>
    </row>
    <row r="77" spans="1:26" ht="12.75" customHeight="1" thickBot="1" x14ac:dyDescent="0.3">
      <c r="A77" s="20">
        <v>13</v>
      </c>
      <c r="B77" s="21" t="s">
        <v>38</v>
      </c>
      <c r="C77" s="21">
        <v>2016</v>
      </c>
      <c r="D77" s="81" t="s">
        <v>23</v>
      </c>
      <c r="E77" s="26">
        <v>38.700000000000003</v>
      </c>
      <c r="F77" s="30">
        <v>25</v>
      </c>
      <c r="G77" s="30">
        <v>27</v>
      </c>
      <c r="H77" s="43">
        <v>29</v>
      </c>
      <c r="I77" s="39">
        <v>27</v>
      </c>
      <c r="J77" s="28">
        <v>35</v>
      </c>
      <c r="K77" s="28">
        <v>37</v>
      </c>
      <c r="L77" s="48">
        <v>39</v>
      </c>
      <c r="M77" s="40">
        <v>37</v>
      </c>
      <c r="N77" s="31">
        <f>SUM(I77,M77)</f>
        <v>64</v>
      </c>
      <c r="O77" s="41">
        <v>3</v>
      </c>
      <c r="P77" s="16">
        <f>IF(M77=0,0,10^(0.722762521*LOG10(E77/193.609)^2)*N77)</f>
        <v>144.39072960861745</v>
      </c>
      <c r="Q77" s="32"/>
      <c r="R77" s="190"/>
      <c r="S77" s="33"/>
      <c r="T77" s="33"/>
      <c r="U77" s="33"/>
      <c r="V77" s="33"/>
      <c r="W77" s="33"/>
      <c r="X77" s="33"/>
      <c r="Y77" s="33"/>
      <c r="Z77" s="33"/>
    </row>
    <row r="78" spans="1:26" ht="12.75" customHeight="1" thickBot="1" x14ac:dyDescent="0.3">
      <c r="A78" s="20">
        <v>8</v>
      </c>
      <c r="B78" s="21" t="s">
        <v>119</v>
      </c>
      <c r="C78" s="21">
        <v>2011</v>
      </c>
      <c r="D78" s="81" t="s">
        <v>26</v>
      </c>
      <c r="E78" s="26">
        <v>62.9</v>
      </c>
      <c r="F78" s="43">
        <v>40</v>
      </c>
      <c r="G78" s="30">
        <v>40</v>
      </c>
      <c r="H78" s="30">
        <v>42</v>
      </c>
      <c r="I78" s="39">
        <v>42</v>
      </c>
      <c r="J78" s="28">
        <v>50</v>
      </c>
      <c r="K78" s="48">
        <v>55</v>
      </c>
      <c r="L78" s="28">
        <v>55</v>
      </c>
      <c r="M78" s="40">
        <v>55</v>
      </c>
      <c r="N78" s="22">
        <f>SUM(I78,M78)</f>
        <v>97</v>
      </c>
      <c r="O78" s="41">
        <v>8</v>
      </c>
      <c r="P78" s="16">
        <f>IF(M78=0,0,10^(0.722762521*LOG10(E78/193.609)^2)*N78)</f>
        <v>144.24051457101737</v>
      </c>
      <c r="Q78" s="190"/>
      <c r="R78" s="190"/>
      <c r="S78" s="5"/>
      <c r="T78" s="5"/>
      <c r="U78" s="5"/>
      <c r="V78" s="5"/>
      <c r="W78" s="5"/>
      <c r="X78" s="5"/>
      <c r="Y78" s="5"/>
      <c r="Z78" s="5"/>
    </row>
    <row r="79" spans="1:26" ht="12.75" customHeight="1" thickBot="1" x14ac:dyDescent="0.3">
      <c r="A79" s="20">
        <v>6</v>
      </c>
      <c r="B79" s="197" t="s">
        <v>181</v>
      </c>
      <c r="C79" s="197">
        <v>2004</v>
      </c>
      <c r="D79" s="81" t="s">
        <v>29</v>
      </c>
      <c r="E79" s="26">
        <v>78.5</v>
      </c>
      <c r="F79" s="194">
        <v>50</v>
      </c>
      <c r="G79" s="183" t="s">
        <v>106</v>
      </c>
      <c r="H79" s="183" t="s">
        <v>106</v>
      </c>
      <c r="I79" s="39">
        <v>50</v>
      </c>
      <c r="J79" s="185">
        <v>60</v>
      </c>
      <c r="K79" s="202" t="s">
        <v>106</v>
      </c>
      <c r="L79" s="202" t="s">
        <v>106</v>
      </c>
      <c r="M79" s="40">
        <v>60</v>
      </c>
      <c r="N79" s="31">
        <f>SUM(I79,M79)</f>
        <v>110</v>
      </c>
      <c r="O79" s="41">
        <v>7</v>
      </c>
      <c r="P79" s="16">
        <f>IF(M79=0,0,10^(0.722762521*LOG10(E79/193.609)^2)*N79)</f>
        <v>142.0649472735563</v>
      </c>
      <c r="Q79" s="190"/>
      <c r="R79" s="190"/>
      <c r="S79" s="190"/>
      <c r="T79" s="190"/>
      <c r="U79" s="190"/>
      <c r="V79" s="190"/>
      <c r="W79" s="190"/>
      <c r="X79" s="190"/>
      <c r="Y79" s="190"/>
      <c r="Z79" s="190"/>
    </row>
    <row r="80" spans="1:26" ht="12.75" customHeight="1" thickBot="1" x14ac:dyDescent="0.3">
      <c r="A80" s="20">
        <v>8</v>
      </c>
      <c r="B80" s="21" t="s">
        <v>31</v>
      </c>
      <c r="C80" s="21">
        <v>2013</v>
      </c>
      <c r="D80" s="81" t="s">
        <v>23</v>
      </c>
      <c r="E80" s="26">
        <v>34.700000000000003</v>
      </c>
      <c r="F80" s="30">
        <v>21</v>
      </c>
      <c r="G80" s="30">
        <v>23</v>
      </c>
      <c r="H80" s="43">
        <v>25</v>
      </c>
      <c r="I80" s="39">
        <v>23</v>
      </c>
      <c r="J80" s="28">
        <v>30</v>
      </c>
      <c r="K80" s="28">
        <v>32</v>
      </c>
      <c r="L80" s="48">
        <v>33</v>
      </c>
      <c r="M80" s="40">
        <v>32</v>
      </c>
      <c r="N80" s="34">
        <f>SUM(I80,M80)</f>
        <v>55</v>
      </c>
      <c r="O80" s="41">
        <v>4</v>
      </c>
      <c r="P80" s="16">
        <f>IF(M80=0,0,10^(0.722762521*LOG10(E80/193.609)^2)*N80)</f>
        <v>139.07037613418117</v>
      </c>
      <c r="Q80" s="192"/>
      <c r="R80" s="192"/>
      <c r="S80" s="37"/>
      <c r="T80" s="37"/>
      <c r="U80" s="37"/>
      <c r="V80" s="37"/>
      <c r="W80" s="37"/>
      <c r="X80" s="37"/>
      <c r="Y80" s="37"/>
      <c r="Z80" s="37"/>
    </row>
    <row r="81" spans="1:26" ht="12.75" customHeight="1" thickBot="1" x14ac:dyDescent="0.3">
      <c r="A81" s="20">
        <v>7</v>
      </c>
      <c r="B81" s="21" t="s">
        <v>88</v>
      </c>
      <c r="C81" s="21">
        <v>2011</v>
      </c>
      <c r="D81" s="81" t="s">
        <v>89</v>
      </c>
      <c r="E81" s="26">
        <v>55.7</v>
      </c>
      <c r="F81" s="43">
        <v>30</v>
      </c>
      <c r="G81" s="30">
        <v>30</v>
      </c>
      <c r="H81" s="30">
        <v>34</v>
      </c>
      <c r="I81" s="39">
        <v>34</v>
      </c>
      <c r="J81" s="28">
        <v>40</v>
      </c>
      <c r="K81" s="28">
        <v>45</v>
      </c>
      <c r="L81" s="28">
        <v>50</v>
      </c>
      <c r="M81" s="40">
        <v>50</v>
      </c>
      <c r="N81" s="22">
        <f>SUM(I81,M81)</f>
        <v>84</v>
      </c>
      <c r="O81" s="41">
        <v>4</v>
      </c>
      <c r="P81" s="16">
        <f>IF(M81=0,0,10^(0.722762521*LOG10(E81/193.609)^2)*N81)</f>
        <v>136.7329425699906</v>
      </c>
      <c r="Q81" s="220"/>
      <c r="R81" s="220"/>
      <c r="S81" s="5"/>
      <c r="T81" s="5"/>
      <c r="U81" s="5"/>
      <c r="V81" s="5"/>
      <c r="W81" s="5"/>
      <c r="X81" s="5"/>
      <c r="Y81" s="5"/>
      <c r="Z81" s="5"/>
    </row>
    <row r="82" spans="1:26" ht="12.75" customHeight="1" thickBot="1" x14ac:dyDescent="0.3">
      <c r="A82" s="20">
        <v>15</v>
      </c>
      <c r="B82" s="29" t="s">
        <v>40</v>
      </c>
      <c r="C82" s="29">
        <v>2014</v>
      </c>
      <c r="D82" s="81" t="s">
        <v>29</v>
      </c>
      <c r="E82" s="26">
        <v>38.5</v>
      </c>
      <c r="F82" s="30">
        <v>24</v>
      </c>
      <c r="G82" s="30">
        <v>26</v>
      </c>
      <c r="H82" s="30">
        <v>28</v>
      </c>
      <c r="I82" s="39">
        <v>28</v>
      </c>
      <c r="J82" s="28">
        <v>28</v>
      </c>
      <c r="K82" s="28">
        <v>30</v>
      </c>
      <c r="L82" s="28">
        <v>31</v>
      </c>
      <c r="M82" s="40">
        <v>31</v>
      </c>
      <c r="N82" s="38">
        <f>SUM(I82,M82)</f>
        <v>59</v>
      </c>
      <c r="O82" s="41">
        <v>4</v>
      </c>
      <c r="P82" s="16">
        <f>IF(M82=0,0,10^(0.722762521*LOG10(E82/193.609)^2)*N82)</f>
        <v>133.81025359007933</v>
      </c>
      <c r="Q82" s="220"/>
      <c r="R82" s="220"/>
      <c r="S82" s="17"/>
      <c r="T82" s="17"/>
      <c r="U82" s="17"/>
      <c r="V82" s="17"/>
      <c r="W82" s="17"/>
      <c r="X82" s="17"/>
      <c r="Y82" s="17"/>
      <c r="Z82" s="17"/>
    </row>
    <row r="83" spans="1:26" ht="12.75" customHeight="1" thickBot="1" x14ac:dyDescent="0.3">
      <c r="A83" s="20">
        <v>22</v>
      </c>
      <c r="B83" s="21" t="s">
        <v>50</v>
      </c>
      <c r="C83" s="21">
        <v>2013</v>
      </c>
      <c r="D83" s="81" t="s">
        <v>47</v>
      </c>
      <c r="E83" s="26">
        <v>42.5</v>
      </c>
      <c r="F83" s="30">
        <v>25</v>
      </c>
      <c r="G83" s="30">
        <v>26</v>
      </c>
      <c r="H83" s="30">
        <v>28</v>
      </c>
      <c r="I83" s="39">
        <v>28</v>
      </c>
      <c r="J83" s="28">
        <v>35</v>
      </c>
      <c r="K83" s="28">
        <v>37</v>
      </c>
      <c r="L83" s="48">
        <v>38</v>
      </c>
      <c r="M83" s="40">
        <v>37</v>
      </c>
      <c r="N83" s="22">
        <f>SUM(I83,M83)</f>
        <v>65</v>
      </c>
      <c r="O83" s="41">
        <v>3</v>
      </c>
      <c r="P83" s="16">
        <f>IF(M83=0,0,10^(0.722762521*LOG10(E83/193.609)^2)*N83)</f>
        <v>133.76858037471092</v>
      </c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" customHeight="1" thickBot="1" x14ac:dyDescent="0.3">
      <c r="A84" s="20">
        <v>21</v>
      </c>
      <c r="B84" s="21" t="s">
        <v>49</v>
      </c>
      <c r="C84" s="21">
        <v>2012</v>
      </c>
      <c r="D84" s="81" t="s">
        <v>26</v>
      </c>
      <c r="E84" s="26">
        <v>40.1</v>
      </c>
      <c r="F84" s="30">
        <v>20</v>
      </c>
      <c r="G84" s="30">
        <v>23</v>
      </c>
      <c r="H84" s="30">
        <v>25</v>
      </c>
      <c r="I84" s="39">
        <v>25</v>
      </c>
      <c r="J84" s="28">
        <v>30</v>
      </c>
      <c r="K84" s="28">
        <v>33</v>
      </c>
      <c r="L84" s="28">
        <v>36</v>
      </c>
      <c r="M84" s="40">
        <v>36</v>
      </c>
      <c r="N84" s="22">
        <f>SUM(I84,M84)</f>
        <v>61</v>
      </c>
      <c r="O84" s="41">
        <v>5</v>
      </c>
      <c r="P84" s="16">
        <f>IF(M84=0,0,10^(0.722762521*LOG10(E84/193.609)^2)*N84)</f>
        <v>132.81963580724477</v>
      </c>
      <c r="Q84" s="191"/>
      <c r="R84" s="191"/>
      <c r="S84" s="191"/>
      <c r="T84" s="191"/>
      <c r="U84" s="191"/>
      <c r="V84" s="191"/>
      <c r="W84" s="191"/>
      <c r="X84" s="191"/>
      <c r="Y84" s="191"/>
      <c r="Z84" s="191"/>
    </row>
    <row r="85" spans="1:26" ht="12.75" customHeight="1" thickBot="1" x14ac:dyDescent="0.3">
      <c r="A85" s="20">
        <v>19</v>
      </c>
      <c r="B85" s="21" t="s">
        <v>46</v>
      </c>
      <c r="C85" s="21">
        <v>2014</v>
      </c>
      <c r="D85" s="81" t="s">
        <v>47</v>
      </c>
      <c r="E85" s="26">
        <v>41.7</v>
      </c>
      <c r="F85" s="30">
        <v>25</v>
      </c>
      <c r="G85" s="30">
        <v>27</v>
      </c>
      <c r="H85" s="43">
        <v>29</v>
      </c>
      <c r="I85" s="39">
        <v>27</v>
      </c>
      <c r="J85" s="28">
        <v>32</v>
      </c>
      <c r="K85" s="28">
        <v>35</v>
      </c>
      <c r="L85" s="28">
        <v>36</v>
      </c>
      <c r="M85" s="40">
        <v>36</v>
      </c>
      <c r="N85" s="22">
        <f>SUM(I85,M85)</f>
        <v>63</v>
      </c>
      <c r="O85" s="41">
        <v>4</v>
      </c>
      <c r="P85" s="16">
        <f>IF(M85=0,0,10^(0.722762521*LOG10(E85/193.609)^2)*N85)</f>
        <v>132.03428173277692</v>
      </c>
      <c r="Q85" s="220"/>
      <c r="R85" s="220"/>
      <c r="S85" s="220"/>
      <c r="T85" s="220"/>
      <c r="U85" s="220"/>
      <c r="V85" s="220"/>
      <c r="W85" s="220"/>
      <c r="X85" s="220"/>
      <c r="Y85" s="220"/>
      <c r="Z85" s="220"/>
    </row>
    <row r="86" spans="1:26" ht="12.75" customHeight="1" thickBot="1" x14ac:dyDescent="0.3">
      <c r="A86" s="20">
        <v>16</v>
      </c>
      <c r="B86" s="21" t="s">
        <v>130</v>
      </c>
      <c r="C86" s="21">
        <v>2014</v>
      </c>
      <c r="D86" s="81" t="s">
        <v>23</v>
      </c>
      <c r="E86" s="26">
        <v>69.55</v>
      </c>
      <c r="F86" s="30">
        <v>40</v>
      </c>
      <c r="G86" s="30">
        <v>43</v>
      </c>
      <c r="H86" s="43">
        <v>46</v>
      </c>
      <c r="I86" s="39">
        <v>43</v>
      </c>
      <c r="J86" s="28">
        <v>49</v>
      </c>
      <c r="K86" s="28">
        <v>52</v>
      </c>
      <c r="L86" s="48">
        <v>55</v>
      </c>
      <c r="M86" s="40">
        <v>52</v>
      </c>
      <c r="N86" s="38">
        <f>SUM(I86,M86)</f>
        <v>95</v>
      </c>
      <c r="O86" s="41">
        <v>10</v>
      </c>
      <c r="P86" s="16">
        <f>IF(M86=0,0,10^(0.722762521*LOG10(E86/193.609)^2)*N86)</f>
        <v>132.01087911480812</v>
      </c>
      <c r="Q86" s="37"/>
      <c r="R86" s="192"/>
      <c r="S86" s="192"/>
      <c r="T86" s="192"/>
      <c r="U86" s="192"/>
      <c r="V86" s="192"/>
      <c r="W86" s="192"/>
      <c r="X86" s="192"/>
      <c r="Y86" s="192"/>
      <c r="Z86" s="192"/>
    </row>
    <row r="87" spans="1:26" ht="13.5" customHeight="1" thickBot="1" x14ac:dyDescent="0.3">
      <c r="A87" s="20">
        <v>4</v>
      </c>
      <c r="B87" s="21" t="s">
        <v>25</v>
      </c>
      <c r="C87" s="21">
        <v>2012</v>
      </c>
      <c r="D87" s="81" t="s">
        <v>26</v>
      </c>
      <c r="E87" s="26">
        <v>35</v>
      </c>
      <c r="F87" s="30">
        <v>17</v>
      </c>
      <c r="G87" s="30">
        <v>19</v>
      </c>
      <c r="H87" s="30">
        <v>21</v>
      </c>
      <c r="I87" s="39">
        <v>21</v>
      </c>
      <c r="J87" s="28">
        <v>25</v>
      </c>
      <c r="K87" s="28">
        <v>28</v>
      </c>
      <c r="L87" s="28">
        <v>30</v>
      </c>
      <c r="M87" s="40">
        <v>30</v>
      </c>
      <c r="N87" s="22">
        <f>SUM(I87,M87)</f>
        <v>51</v>
      </c>
      <c r="O87" s="41">
        <v>5</v>
      </c>
      <c r="P87" s="16">
        <f>IF(M87=0,0,10^(0.722762521*LOG10(E87/193.609)^2)*N87)</f>
        <v>127.76663780417118</v>
      </c>
      <c r="Q87" s="220"/>
      <c r="R87" s="220"/>
      <c r="S87" s="17"/>
      <c r="T87" s="17"/>
      <c r="U87" s="17"/>
      <c r="V87" s="17"/>
      <c r="W87" s="17"/>
      <c r="X87" s="17"/>
      <c r="Y87" s="17"/>
      <c r="Z87" s="17"/>
    </row>
    <row r="88" spans="1:26" ht="12" customHeight="1" thickBot="1" x14ac:dyDescent="0.3">
      <c r="A88" s="20">
        <v>10</v>
      </c>
      <c r="B88" s="29" t="s">
        <v>195</v>
      </c>
      <c r="C88" s="29">
        <v>2012</v>
      </c>
      <c r="D88" s="81" t="s">
        <v>29</v>
      </c>
      <c r="E88" s="26">
        <v>88.1</v>
      </c>
      <c r="F88" s="30">
        <v>40</v>
      </c>
      <c r="G88" s="30">
        <v>43</v>
      </c>
      <c r="H88" s="30">
        <v>45</v>
      </c>
      <c r="I88" s="39">
        <v>45</v>
      </c>
      <c r="J88" s="28">
        <v>52</v>
      </c>
      <c r="K88" s="28">
        <v>55</v>
      </c>
      <c r="L88" s="28">
        <v>58</v>
      </c>
      <c r="M88" s="40">
        <v>58</v>
      </c>
      <c r="N88" s="22">
        <f>SUM(I88,M88)</f>
        <v>103</v>
      </c>
      <c r="O88" s="41">
        <v>5</v>
      </c>
      <c r="P88" s="16">
        <f>IF(M88=0,0,10^(0.722762521*LOG10(E88/193.609)^2)*N88)</f>
        <v>125.12656498350745</v>
      </c>
      <c r="Q88" s="222"/>
      <c r="R88" s="222"/>
      <c r="S88" s="17"/>
      <c r="T88" s="17"/>
      <c r="U88" s="17"/>
      <c r="V88" s="17"/>
      <c r="W88" s="17"/>
      <c r="X88" s="17"/>
      <c r="Y88" s="17"/>
      <c r="Z88" s="17"/>
    </row>
    <row r="89" spans="1:26" ht="12.75" customHeight="1" thickBot="1" x14ac:dyDescent="0.3">
      <c r="A89" s="20">
        <v>11</v>
      </c>
      <c r="B89" s="29" t="s">
        <v>196</v>
      </c>
      <c r="C89" s="29">
        <v>2012</v>
      </c>
      <c r="D89" s="20" t="s">
        <v>29</v>
      </c>
      <c r="E89" s="26">
        <v>92.7</v>
      </c>
      <c r="F89" s="47">
        <v>42</v>
      </c>
      <c r="G89" s="47">
        <v>45</v>
      </c>
      <c r="H89" s="47">
        <v>48</v>
      </c>
      <c r="I89" s="39">
        <v>48</v>
      </c>
      <c r="J89" s="28">
        <v>51</v>
      </c>
      <c r="K89" s="28">
        <v>54</v>
      </c>
      <c r="L89" s="28">
        <v>56</v>
      </c>
      <c r="M89" s="40">
        <v>56</v>
      </c>
      <c r="N89" s="22">
        <f>SUM(I89,M89)</f>
        <v>104</v>
      </c>
      <c r="O89" s="56">
        <v>4</v>
      </c>
      <c r="P89" s="16">
        <f>IF(M89=0,0,10^(0.722762521*LOG10(E89/193.609)^2)*N89)</f>
        <v>123.30279301134274</v>
      </c>
    </row>
    <row r="90" spans="1:26" ht="12.75" customHeight="1" thickBot="1" x14ac:dyDescent="0.3">
      <c r="A90" s="20">
        <v>5</v>
      </c>
      <c r="B90" s="21" t="s">
        <v>27</v>
      </c>
      <c r="C90" s="21">
        <v>2015</v>
      </c>
      <c r="D90" s="20" t="s">
        <v>23</v>
      </c>
      <c r="E90" s="26">
        <v>34.1</v>
      </c>
      <c r="F90" s="47">
        <v>18</v>
      </c>
      <c r="G90" s="62">
        <v>20</v>
      </c>
      <c r="H90" s="47">
        <v>20</v>
      </c>
      <c r="I90" s="39">
        <v>20</v>
      </c>
      <c r="J90" s="28">
        <v>23</v>
      </c>
      <c r="K90" s="28">
        <v>25</v>
      </c>
      <c r="L90" s="28">
        <v>27</v>
      </c>
      <c r="M90" s="40">
        <v>27</v>
      </c>
      <c r="N90" s="22">
        <f>SUM(I90,M90)</f>
        <v>47</v>
      </c>
      <c r="O90" s="56">
        <v>6</v>
      </c>
      <c r="P90" s="16">
        <f>IF(M90=0,0,10^(0.722762521*LOG10(E90/193.609)^2)*N90)</f>
        <v>121.11180906152053</v>
      </c>
      <c r="Q90" s="222"/>
      <c r="R90" s="222"/>
      <c r="S90" s="222"/>
      <c r="T90" s="222"/>
      <c r="U90" s="222"/>
      <c r="V90" s="222"/>
      <c r="W90" s="222"/>
      <c r="X90" s="222"/>
      <c r="Y90" s="222"/>
      <c r="Z90" s="222"/>
    </row>
    <row r="91" spans="1:26" ht="12.75" customHeight="1" thickBot="1" x14ac:dyDescent="0.3">
      <c r="A91" s="20">
        <v>2</v>
      </c>
      <c r="B91" s="29" t="s">
        <v>83</v>
      </c>
      <c r="C91" s="29">
        <v>2012</v>
      </c>
      <c r="D91" s="20" t="s">
        <v>29</v>
      </c>
      <c r="E91" s="26">
        <v>53.5</v>
      </c>
      <c r="F91" s="47">
        <v>27</v>
      </c>
      <c r="G91" s="47">
        <v>30</v>
      </c>
      <c r="H91" s="47">
        <v>32</v>
      </c>
      <c r="I91" s="39">
        <v>32</v>
      </c>
      <c r="J91" s="48">
        <v>37</v>
      </c>
      <c r="K91" s="28">
        <v>37</v>
      </c>
      <c r="L91" s="28">
        <v>40</v>
      </c>
      <c r="M91" s="40">
        <v>40</v>
      </c>
      <c r="N91" s="38">
        <f>SUM(I91,M91)</f>
        <v>72</v>
      </c>
      <c r="O91" s="56">
        <v>5</v>
      </c>
      <c r="P91" s="16">
        <f>IF(M91=0,0,10^(0.722762521*LOG10(E91/193.609)^2)*N91)</f>
        <v>121.01414742770449</v>
      </c>
      <c r="S91" s="192"/>
      <c r="T91" s="192"/>
      <c r="U91" s="192"/>
      <c r="V91" s="192"/>
      <c r="W91" s="192"/>
      <c r="X91" s="192"/>
      <c r="Y91" s="192"/>
      <c r="Z91" s="192"/>
    </row>
    <row r="92" spans="1:26" ht="12.75" customHeight="1" thickBot="1" x14ac:dyDescent="0.3">
      <c r="A92" s="20">
        <v>12</v>
      </c>
      <c r="B92" s="21" t="s">
        <v>37</v>
      </c>
      <c r="C92" s="21">
        <v>2013</v>
      </c>
      <c r="D92" s="20" t="s">
        <v>20</v>
      </c>
      <c r="E92" s="26">
        <v>39</v>
      </c>
      <c r="F92" s="47">
        <v>22</v>
      </c>
      <c r="G92" s="62">
        <v>23</v>
      </c>
      <c r="H92" s="47">
        <v>23</v>
      </c>
      <c r="I92" s="39">
        <v>23</v>
      </c>
      <c r="J92" s="48">
        <v>30</v>
      </c>
      <c r="K92" s="28">
        <v>30</v>
      </c>
      <c r="L92" s="28">
        <v>31</v>
      </c>
      <c r="M92" s="40">
        <v>31</v>
      </c>
      <c r="N92" s="38">
        <f>SUM(I92,M92)</f>
        <v>54</v>
      </c>
      <c r="O92" s="56">
        <v>5</v>
      </c>
      <c r="P92" s="16">
        <f>IF(M92=0,0,10^(0.722762521*LOG10(E92/193.609)^2)*N92)</f>
        <v>120.88477088088996</v>
      </c>
      <c r="Q92" s="192"/>
      <c r="R92" s="192"/>
    </row>
    <row r="93" spans="1:26" ht="12.75" customHeight="1" thickBot="1" x14ac:dyDescent="0.3">
      <c r="A93" s="20">
        <v>9</v>
      </c>
      <c r="B93" s="29" t="s">
        <v>221</v>
      </c>
      <c r="C93" s="29">
        <v>2008</v>
      </c>
      <c r="D93" s="81" t="s">
        <v>29</v>
      </c>
      <c r="E93" s="26">
        <v>111.5</v>
      </c>
      <c r="F93" s="43">
        <v>46</v>
      </c>
      <c r="G93" s="30">
        <v>48</v>
      </c>
      <c r="H93" s="43">
        <v>51</v>
      </c>
      <c r="I93" s="39">
        <v>48</v>
      </c>
      <c r="J93" s="28">
        <v>56</v>
      </c>
      <c r="K93" s="48">
        <v>60</v>
      </c>
      <c r="L93" s="48">
        <v>61</v>
      </c>
      <c r="M93" s="40">
        <v>56</v>
      </c>
      <c r="N93" s="38">
        <f>SUM(I93,M93)</f>
        <v>104</v>
      </c>
      <c r="O93" s="41">
        <v>5</v>
      </c>
      <c r="P93" s="16">
        <f>IF(M93=0,0,10^(0.722762521*LOG10(E93/193.609)^2)*N93)</f>
        <v>114.43091182955283</v>
      </c>
      <c r="Q93" s="192"/>
      <c r="R93" s="192"/>
      <c r="S93" s="192"/>
      <c r="T93" s="192"/>
      <c r="U93" s="192"/>
      <c r="V93" s="192"/>
      <c r="W93" s="192"/>
      <c r="X93" s="192"/>
      <c r="Y93" s="192"/>
      <c r="Z93" s="192"/>
    </row>
    <row r="94" spans="1:26" ht="12.75" customHeight="1" thickBot="1" x14ac:dyDescent="0.3">
      <c r="A94" s="20">
        <v>6</v>
      </c>
      <c r="B94" s="182" t="s">
        <v>118</v>
      </c>
      <c r="C94" s="21">
        <v>2011</v>
      </c>
      <c r="D94" s="81" t="s">
        <v>23</v>
      </c>
      <c r="E94" s="26">
        <v>63.2</v>
      </c>
      <c r="F94" s="194">
        <v>20</v>
      </c>
      <c r="G94" s="194">
        <v>25</v>
      </c>
      <c r="H94" s="194">
        <v>30</v>
      </c>
      <c r="I94" s="39">
        <v>30</v>
      </c>
      <c r="J94" s="185">
        <v>35</v>
      </c>
      <c r="K94" s="185">
        <v>40</v>
      </c>
      <c r="L94" s="185">
        <v>45</v>
      </c>
      <c r="M94" s="40">
        <v>45</v>
      </c>
      <c r="N94" s="22">
        <f>SUM(I94,M94)</f>
        <v>75</v>
      </c>
      <c r="O94" s="41">
        <v>9</v>
      </c>
      <c r="P94" s="16">
        <f>IF(M94=0,0,10^(0.722762521*LOG10(E94/193.609)^2)*N94)</f>
        <v>111.15304437038156</v>
      </c>
      <c r="Q94" s="190"/>
      <c r="R94" s="190"/>
      <c r="S94" s="190"/>
      <c r="T94" s="190"/>
      <c r="U94" s="190"/>
      <c r="V94" s="190"/>
      <c r="W94" s="190"/>
      <c r="X94" s="190"/>
      <c r="Y94" s="190"/>
      <c r="Z94" s="190"/>
    </row>
    <row r="95" spans="1:26" ht="12.75" customHeight="1" thickBot="1" x14ac:dyDescent="0.3">
      <c r="A95" s="20">
        <v>18</v>
      </c>
      <c r="B95" s="29" t="s">
        <v>104</v>
      </c>
      <c r="C95" s="29">
        <v>2012</v>
      </c>
      <c r="D95" s="81" t="s">
        <v>29</v>
      </c>
      <c r="E95" s="26">
        <v>71.3</v>
      </c>
      <c r="F95" s="43">
        <v>29</v>
      </c>
      <c r="G95" s="44">
        <v>30</v>
      </c>
      <c r="H95" s="30">
        <v>33</v>
      </c>
      <c r="I95" s="39">
        <v>33</v>
      </c>
      <c r="J95" s="28">
        <v>39</v>
      </c>
      <c r="K95" s="28">
        <v>43</v>
      </c>
      <c r="L95" s="28">
        <v>46</v>
      </c>
      <c r="M95" s="40">
        <v>46</v>
      </c>
      <c r="N95" s="22">
        <f>SUM(I95,M95)</f>
        <v>79</v>
      </c>
      <c r="O95" s="41">
        <v>7</v>
      </c>
      <c r="P95" s="16">
        <f>IF(M95=0,0,10^(0.722762521*LOG10(E95/193.609)^2)*N95)</f>
        <v>108.05898625886125</v>
      </c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5" customHeight="1" thickBot="1" x14ac:dyDescent="0.3">
      <c r="A96" s="20">
        <v>1</v>
      </c>
      <c r="B96" s="21" t="s">
        <v>82</v>
      </c>
      <c r="C96" s="21">
        <v>2013</v>
      </c>
      <c r="D96" s="20" t="s">
        <v>47</v>
      </c>
      <c r="E96" s="26">
        <v>54.5</v>
      </c>
      <c r="F96" s="47">
        <v>23</v>
      </c>
      <c r="G96" s="47">
        <v>25</v>
      </c>
      <c r="H96" s="47">
        <v>28</v>
      </c>
      <c r="I96" s="39">
        <v>28</v>
      </c>
      <c r="J96" s="28">
        <v>33</v>
      </c>
      <c r="K96" s="28">
        <v>35</v>
      </c>
      <c r="L96" s="28">
        <v>37</v>
      </c>
      <c r="M96" s="40">
        <v>37</v>
      </c>
      <c r="N96" s="38">
        <f>SUM(I96,M96)</f>
        <v>65</v>
      </c>
      <c r="O96" s="56">
        <v>6</v>
      </c>
      <c r="P96" s="16">
        <f>IF(M96=0,0,10^(0.722762521*LOG10(E96/193.609)^2)*N96)</f>
        <v>107.6390431501043</v>
      </c>
      <c r="Q96" s="189"/>
    </row>
    <row r="97" spans="1:26" ht="12.75" customHeight="1" thickBot="1" x14ac:dyDescent="0.3">
      <c r="A97" s="20">
        <v>16</v>
      </c>
      <c r="B97" s="21" t="s">
        <v>192</v>
      </c>
      <c r="C97" s="21">
        <v>2012</v>
      </c>
      <c r="D97" s="81" t="s">
        <v>23</v>
      </c>
      <c r="E97" s="26">
        <v>85.2</v>
      </c>
      <c r="F97" s="194">
        <v>30</v>
      </c>
      <c r="G97" s="194">
        <v>35</v>
      </c>
      <c r="H97" s="194">
        <v>38</v>
      </c>
      <c r="I97" s="39">
        <v>38</v>
      </c>
      <c r="J97" s="185">
        <v>45</v>
      </c>
      <c r="K97" s="185">
        <v>47</v>
      </c>
      <c r="L97" s="185">
        <v>49</v>
      </c>
      <c r="M97" s="40">
        <v>49</v>
      </c>
      <c r="N97" s="22">
        <f>SUM(I97,M97)</f>
        <v>87</v>
      </c>
      <c r="O97" s="41">
        <v>9</v>
      </c>
      <c r="P97" s="16">
        <f>IF(M97=0,0,10^(0.722762521*LOG10(E97/193.609)^2)*N97)</f>
        <v>107.49036209550812</v>
      </c>
      <c r="Q97" s="32"/>
      <c r="R97" s="190"/>
      <c r="S97" s="190"/>
      <c r="T97" s="190"/>
      <c r="U97" s="190"/>
      <c r="V97" s="190"/>
      <c r="W97" s="190"/>
      <c r="X97" s="190"/>
      <c r="Y97" s="190"/>
      <c r="Z97" s="190"/>
    </row>
    <row r="98" spans="1:26" ht="12.75" customHeight="1" thickBot="1" x14ac:dyDescent="0.3">
      <c r="A98" s="20">
        <v>4</v>
      </c>
      <c r="B98" s="21" t="s">
        <v>66</v>
      </c>
      <c r="C98" s="21">
        <v>2013</v>
      </c>
      <c r="D98" s="81" t="s">
        <v>47</v>
      </c>
      <c r="E98" s="26">
        <v>51.7</v>
      </c>
      <c r="F98" s="30">
        <v>22</v>
      </c>
      <c r="G98" s="30">
        <v>24</v>
      </c>
      <c r="H98" s="30">
        <v>27</v>
      </c>
      <c r="I98" s="39">
        <v>27</v>
      </c>
      <c r="J98" s="28">
        <v>32</v>
      </c>
      <c r="K98" s="28">
        <v>33</v>
      </c>
      <c r="L98" s="28">
        <v>35</v>
      </c>
      <c r="M98" s="40">
        <v>35</v>
      </c>
      <c r="N98" s="22">
        <f>SUM(I98,M98)</f>
        <v>62</v>
      </c>
      <c r="O98" s="41">
        <v>4</v>
      </c>
      <c r="P98" s="16">
        <f>IF(M98=0,0,10^(0.722762521*LOG10(E98/193.609)^2)*N98)</f>
        <v>107.16575433876859</v>
      </c>
      <c r="Q98" s="220"/>
      <c r="R98" s="220"/>
      <c r="S98" s="220"/>
      <c r="T98" s="220"/>
      <c r="U98" s="220"/>
      <c r="V98" s="220"/>
      <c r="W98" s="220"/>
      <c r="X98" s="220"/>
      <c r="Y98" s="220"/>
      <c r="Z98" s="220"/>
    </row>
    <row r="99" spans="1:26" ht="12.75" customHeight="1" thickBot="1" x14ac:dyDescent="0.3">
      <c r="A99" s="20">
        <v>8</v>
      </c>
      <c r="B99" s="21" t="s">
        <v>73</v>
      </c>
      <c r="C99" s="21">
        <v>2015</v>
      </c>
      <c r="D99" s="81" t="s">
        <v>23</v>
      </c>
      <c r="E99" s="26">
        <v>50.3</v>
      </c>
      <c r="F99" s="30">
        <v>21</v>
      </c>
      <c r="G99" s="30">
        <v>23</v>
      </c>
      <c r="H99" s="30">
        <v>25</v>
      </c>
      <c r="I99" s="39">
        <v>25</v>
      </c>
      <c r="J99" s="28">
        <v>30</v>
      </c>
      <c r="K99" s="28">
        <v>33</v>
      </c>
      <c r="L99" s="28">
        <v>34</v>
      </c>
      <c r="M99" s="40">
        <v>34</v>
      </c>
      <c r="N99" s="22">
        <f>SUM(I99,M99)</f>
        <v>59</v>
      </c>
      <c r="O99" s="41">
        <v>5</v>
      </c>
      <c r="P99" s="16">
        <f>IF(M99=0,0,10^(0.722762521*LOG10(E99/193.609)^2)*N99)</f>
        <v>104.35226242317084</v>
      </c>
      <c r="Q99" s="5"/>
      <c r="R99" s="5"/>
      <c r="S99" s="190"/>
      <c r="T99" s="190"/>
      <c r="U99" s="190"/>
      <c r="V99" s="190"/>
      <c r="W99" s="190"/>
      <c r="X99" s="190"/>
      <c r="Y99" s="190"/>
      <c r="Z99" s="190"/>
    </row>
    <row r="100" spans="1:26" ht="12" customHeight="1" thickBot="1" x14ac:dyDescent="0.3">
      <c r="A100" s="20">
        <v>4</v>
      </c>
      <c r="B100" s="21" t="s">
        <v>85</v>
      </c>
      <c r="C100" s="21">
        <v>2011</v>
      </c>
      <c r="D100" s="20" t="s">
        <v>23</v>
      </c>
      <c r="E100" s="26">
        <v>54.7</v>
      </c>
      <c r="F100" s="47">
        <v>22</v>
      </c>
      <c r="G100" s="47">
        <v>25</v>
      </c>
      <c r="H100" s="47">
        <v>27</v>
      </c>
      <c r="I100" s="39">
        <v>27</v>
      </c>
      <c r="J100" s="28">
        <v>30</v>
      </c>
      <c r="K100" s="28">
        <v>33</v>
      </c>
      <c r="L100" s="28">
        <v>35</v>
      </c>
      <c r="M100" s="40">
        <v>35</v>
      </c>
      <c r="N100" s="38">
        <f>SUM(I100,M100)</f>
        <v>62</v>
      </c>
      <c r="O100" s="56">
        <v>7</v>
      </c>
      <c r="P100" s="16">
        <f>IF(M100=0,0,10^(0.722762521*LOG10(E100/193.609)^2)*N100)</f>
        <v>102.37266451329488</v>
      </c>
      <c r="S100" s="222"/>
      <c r="T100" s="222"/>
      <c r="U100" s="222"/>
      <c r="V100" s="222"/>
      <c r="W100" s="222"/>
      <c r="X100" s="222"/>
      <c r="Y100" s="222"/>
      <c r="Z100" s="222"/>
    </row>
    <row r="101" spans="1:26" ht="12" customHeight="1" thickBot="1" x14ac:dyDescent="0.3">
      <c r="A101" s="20">
        <v>2</v>
      </c>
      <c r="B101" s="21" t="s">
        <v>21</v>
      </c>
      <c r="C101" s="21">
        <v>2017</v>
      </c>
      <c r="D101" s="81" t="s">
        <v>20</v>
      </c>
      <c r="E101" s="26">
        <v>30</v>
      </c>
      <c r="F101" s="30">
        <v>15</v>
      </c>
      <c r="G101" s="43">
        <v>16</v>
      </c>
      <c r="H101" s="30">
        <v>16</v>
      </c>
      <c r="I101" s="39">
        <v>16</v>
      </c>
      <c r="J101" s="28">
        <v>18</v>
      </c>
      <c r="K101" s="48">
        <v>20</v>
      </c>
      <c r="L101" s="48">
        <v>20</v>
      </c>
      <c r="M101" s="40">
        <v>18</v>
      </c>
      <c r="N101" s="22">
        <f>SUM(I101,M101)</f>
        <v>34</v>
      </c>
      <c r="O101" s="41">
        <v>2</v>
      </c>
      <c r="P101" s="16">
        <f>IF(M101=0,0,10^(0.722762521*LOG10(E101/193.609)^2)*N101)</f>
        <v>101.26381370252591</v>
      </c>
      <c r="Q101" s="190"/>
      <c r="R101" s="190"/>
      <c r="S101" s="17"/>
      <c r="T101" s="17"/>
      <c r="U101" s="17"/>
      <c r="V101" s="17"/>
      <c r="W101" s="17"/>
      <c r="X101" s="17"/>
      <c r="Y101" s="17"/>
      <c r="Z101" s="17"/>
    </row>
    <row r="102" spans="1:26" ht="13.5" customHeight="1" thickBot="1" x14ac:dyDescent="0.3">
      <c r="A102" s="20">
        <v>14</v>
      </c>
      <c r="B102" s="29" t="s">
        <v>100</v>
      </c>
      <c r="C102" s="29">
        <v>2012</v>
      </c>
      <c r="D102" s="81" t="s">
        <v>29</v>
      </c>
      <c r="E102" s="26">
        <v>75.099999999999994</v>
      </c>
      <c r="F102" s="30">
        <v>29</v>
      </c>
      <c r="G102" s="30">
        <v>31</v>
      </c>
      <c r="H102" s="30">
        <v>33</v>
      </c>
      <c r="I102" s="39">
        <v>33</v>
      </c>
      <c r="J102" s="28">
        <v>34</v>
      </c>
      <c r="K102" s="28">
        <v>37</v>
      </c>
      <c r="L102" s="28">
        <v>40</v>
      </c>
      <c r="M102" s="40">
        <v>40</v>
      </c>
      <c r="N102" s="22">
        <f>SUM(I102,M102)</f>
        <v>73</v>
      </c>
      <c r="O102" s="41">
        <v>8</v>
      </c>
      <c r="P102" s="16">
        <f>IF(M102=0,0,10^(0.722762521*LOG10(E102/193.609)^2)*N102)</f>
        <v>96.734717519077421</v>
      </c>
    </row>
    <row r="103" spans="1:26" ht="13.5" customHeight="1" thickBot="1" x14ac:dyDescent="0.3">
      <c r="A103" s="20">
        <v>7</v>
      </c>
      <c r="B103" s="21" t="s">
        <v>72</v>
      </c>
      <c r="C103" s="21">
        <v>2015</v>
      </c>
      <c r="D103" s="81" t="s">
        <v>23</v>
      </c>
      <c r="E103" s="26">
        <v>51.2</v>
      </c>
      <c r="F103" s="194">
        <v>20</v>
      </c>
      <c r="G103" s="194">
        <v>22</v>
      </c>
      <c r="H103" s="194">
        <v>23</v>
      </c>
      <c r="I103" s="39">
        <v>23</v>
      </c>
      <c r="J103" s="185">
        <v>25</v>
      </c>
      <c r="K103" s="185">
        <v>28</v>
      </c>
      <c r="L103" s="185">
        <v>32</v>
      </c>
      <c r="M103" s="40">
        <v>32</v>
      </c>
      <c r="N103" s="22">
        <f>SUM(I103,M103)</f>
        <v>55</v>
      </c>
      <c r="O103" s="41">
        <v>6</v>
      </c>
      <c r="P103" s="16">
        <f>IF(M103=0,0,10^(0.722762521*LOG10(E103/193.609)^2)*N103)</f>
        <v>95.838145734351272</v>
      </c>
      <c r="Q103" s="220"/>
      <c r="R103" s="222"/>
      <c r="S103" s="222"/>
      <c r="T103" s="222"/>
      <c r="U103" s="222"/>
      <c r="V103" s="222"/>
      <c r="W103" s="222"/>
      <c r="X103" s="222"/>
      <c r="Y103" s="222"/>
      <c r="Z103" s="222"/>
    </row>
    <row r="104" spans="1:26" ht="13.5" customHeight="1" thickBot="1" x14ac:dyDescent="0.3">
      <c r="A104" s="20">
        <v>9</v>
      </c>
      <c r="B104" s="182" t="s">
        <v>74</v>
      </c>
      <c r="C104" s="21">
        <v>2011</v>
      </c>
      <c r="D104" s="81" t="s">
        <v>23</v>
      </c>
      <c r="E104" s="26">
        <v>50.6</v>
      </c>
      <c r="F104" s="194">
        <v>18</v>
      </c>
      <c r="G104" s="194">
        <v>20</v>
      </c>
      <c r="H104" s="194">
        <v>22</v>
      </c>
      <c r="I104" s="39">
        <v>22</v>
      </c>
      <c r="J104" s="185">
        <v>25</v>
      </c>
      <c r="K104" s="185">
        <v>28</v>
      </c>
      <c r="L104" s="185">
        <v>30</v>
      </c>
      <c r="M104" s="40">
        <v>30</v>
      </c>
      <c r="N104" s="22">
        <f>SUM(I104,M104)</f>
        <v>52</v>
      </c>
      <c r="O104" s="41">
        <v>7</v>
      </c>
      <c r="P104" s="16">
        <f>IF(M104=0,0,10^(0.722762521*LOG10(E104/193.609)^2)*N104)</f>
        <v>91.510897556383824</v>
      </c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</row>
    <row r="105" spans="1:26" ht="12.75" customHeight="1" thickBot="1" x14ac:dyDescent="0.3">
      <c r="A105" s="20">
        <v>18</v>
      </c>
      <c r="B105" s="182" t="s">
        <v>45</v>
      </c>
      <c r="C105" s="21">
        <v>2015</v>
      </c>
      <c r="D105" s="20" t="s">
        <v>20</v>
      </c>
      <c r="E105" s="26">
        <v>46.3</v>
      </c>
      <c r="F105" s="62">
        <v>18</v>
      </c>
      <c r="G105" s="62">
        <v>18</v>
      </c>
      <c r="H105" s="47">
        <v>18</v>
      </c>
      <c r="I105" s="39">
        <v>18</v>
      </c>
      <c r="J105" s="28">
        <v>28</v>
      </c>
      <c r="K105" s="28">
        <v>29</v>
      </c>
      <c r="L105" s="48">
        <v>30</v>
      </c>
      <c r="M105" s="40">
        <v>29</v>
      </c>
      <c r="N105" s="22">
        <f>SUM(I105,M105)</f>
        <v>47</v>
      </c>
      <c r="O105" s="56">
        <v>3</v>
      </c>
      <c r="P105" s="16">
        <f>IF(M105=0,0,10^(0.722762521*LOG10(E105/193.609)^2)*N105)</f>
        <v>89.358135486118442</v>
      </c>
    </row>
    <row r="106" spans="1:26" ht="12.75" customHeight="1" thickBot="1" x14ac:dyDescent="0.3">
      <c r="A106" s="20">
        <v>17</v>
      </c>
      <c r="B106" s="21" t="s">
        <v>44</v>
      </c>
      <c r="C106" s="21">
        <v>2016</v>
      </c>
      <c r="D106" s="81" t="s">
        <v>26</v>
      </c>
      <c r="E106" s="26">
        <v>43.2</v>
      </c>
      <c r="F106" s="43">
        <v>15</v>
      </c>
      <c r="G106" s="30">
        <v>15</v>
      </c>
      <c r="H106" s="30">
        <v>17</v>
      </c>
      <c r="I106" s="39">
        <v>17</v>
      </c>
      <c r="J106" s="28">
        <v>22</v>
      </c>
      <c r="K106" s="28">
        <v>25</v>
      </c>
      <c r="L106" s="28">
        <v>27</v>
      </c>
      <c r="M106" s="40">
        <v>27</v>
      </c>
      <c r="N106" s="22">
        <f>SUM(I106,M106)</f>
        <v>44</v>
      </c>
      <c r="O106" s="41">
        <v>6</v>
      </c>
      <c r="P106" s="16">
        <f>IF(M106=0,0,10^(0.722762521*LOG10(E106/193.609)^2)*N106)</f>
        <v>89.161228158031562</v>
      </c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2.75" customHeight="1" thickBot="1" x14ac:dyDescent="0.3">
      <c r="A107" s="20">
        <v>1</v>
      </c>
      <c r="B107" s="21" t="s">
        <v>19</v>
      </c>
      <c r="C107" s="21">
        <v>2018</v>
      </c>
      <c r="D107" s="81" t="s">
        <v>20</v>
      </c>
      <c r="E107" s="26">
        <v>28.5</v>
      </c>
      <c r="F107" s="30">
        <v>9</v>
      </c>
      <c r="G107" s="30">
        <v>10</v>
      </c>
      <c r="H107" s="30">
        <v>11</v>
      </c>
      <c r="I107" s="39">
        <v>11</v>
      </c>
      <c r="J107" s="28">
        <v>12</v>
      </c>
      <c r="K107" s="28">
        <v>13</v>
      </c>
      <c r="L107" s="28">
        <v>14</v>
      </c>
      <c r="M107" s="40">
        <v>14</v>
      </c>
      <c r="N107" s="34">
        <f>SUM(I107,M107)</f>
        <v>25</v>
      </c>
      <c r="O107" s="41">
        <v>3</v>
      </c>
      <c r="P107" s="16">
        <f>IF(M107=0,0,10^(0.722762521*LOG10(E107/193.609)^2)*N107)</f>
        <v>79.131720953734188</v>
      </c>
      <c r="Q107" s="135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 thickBot="1" x14ac:dyDescent="0.3">
      <c r="A108" s="20">
        <v>10</v>
      </c>
      <c r="B108" s="182" t="s">
        <v>75</v>
      </c>
      <c r="C108" s="21">
        <v>2013</v>
      </c>
      <c r="D108" s="81" t="s">
        <v>23</v>
      </c>
      <c r="E108" s="26">
        <v>51.32</v>
      </c>
      <c r="F108" s="194">
        <v>15</v>
      </c>
      <c r="G108" s="194">
        <v>17</v>
      </c>
      <c r="H108" s="194">
        <v>19</v>
      </c>
      <c r="I108" s="39">
        <v>19</v>
      </c>
      <c r="J108" s="185">
        <v>19</v>
      </c>
      <c r="K108" s="185">
        <v>22</v>
      </c>
      <c r="L108" s="185">
        <v>25</v>
      </c>
      <c r="M108" s="40">
        <v>25</v>
      </c>
      <c r="N108" s="34">
        <f>SUM(I108,M108)</f>
        <v>44</v>
      </c>
      <c r="O108" s="41">
        <v>8</v>
      </c>
      <c r="P108" s="16">
        <f>IF(M108=0,0,10^(0.722762521*LOG10(E108/193.609)^2)*N108)</f>
        <v>76.520920773616595</v>
      </c>
      <c r="Q108" s="35"/>
      <c r="R108" s="192"/>
      <c r="S108" s="192"/>
      <c r="T108" s="192"/>
      <c r="U108" s="192"/>
      <c r="V108" s="192"/>
      <c r="W108" s="192"/>
      <c r="X108" s="192"/>
      <c r="Y108" s="192"/>
      <c r="Z108" s="192"/>
    </row>
    <row r="109" spans="1:26" ht="13.5" customHeight="1" thickBot="1" x14ac:dyDescent="0.3">
      <c r="A109" s="20">
        <v>4</v>
      </c>
      <c r="B109" s="21" t="s">
        <v>42</v>
      </c>
      <c r="C109" s="21">
        <v>2013</v>
      </c>
      <c r="D109" s="81" t="s">
        <v>26</v>
      </c>
      <c r="E109" s="181">
        <v>38.5</v>
      </c>
      <c r="F109" s="183">
        <v>13</v>
      </c>
      <c r="G109" s="183">
        <v>20</v>
      </c>
      <c r="H109" s="183">
        <v>22</v>
      </c>
      <c r="I109" s="39">
        <v>0</v>
      </c>
      <c r="J109" s="185">
        <v>30</v>
      </c>
      <c r="K109" s="185">
        <v>33</v>
      </c>
      <c r="L109" s="184">
        <v>25</v>
      </c>
      <c r="M109" s="40">
        <v>33</v>
      </c>
      <c r="N109" s="31">
        <f>SUM(I109,M109)</f>
        <v>33</v>
      </c>
      <c r="O109" s="41">
        <v>7</v>
      </c>
      <c r="P109" s="16">
        <f>IF(M109=0,0,10^(0.722762521*LOG10(E109/193.609)^2)*N109)</f>
        <v>74.843023194451149</v>
      </c>
      <c r="Q109" s="220"/>
      <c r="R109" s="220"/>
      <c r="S109" s="190"/>
      <c r="T109" s="190"/>
      <c r="U109" s="190"/>
      <c r="V109" s="190"/>
      <c r="W109" s="190"/>
      <c r="X109" s="190"/>
      <c r="Y109" s="190"/>
      <c r="Z109" s="190"/>
    </row>
    <row r="110" spans="1:26" ht="12.75" customHeight="1" thickBot="1" x14ac:dyDescent="0.3">
      <c r="A110" s="20">
        <v>16</v>
      </c>
      <c r="B110" s="29" t="s">
        <v>102</v>
      </c>
      <c r="C110" s="29">
        <v>2013</v>
      </c>
      <c r="D110" s="81" t="s">
        <v>29</v>
      </c>
      <c r="E110" s="26">
        <v>74.7</v>
      </c>
      <c r="F110" s="30">
        <v>20</v>
      </c>
      <c r="G110" s="30">
        <v>22</v>
      </c>
      <c r="H110" s="30">
        <v>25</v>
      </c>
      <c r="I110" s="39">
        <v>25</v>
      </c>
      <c r="J110" s="28">
        <v>26</v>
      </c>
      <c r="K110" s="28">
        <v>28</v>
      </c>
      <c r="L110" s="28">
        <v>31</v>
      </c>
      <c r="M110" s="40">
        <v>31</v>
      </c>
      <c r="N110" s="34">
        <f>SUM(I110,M110)</f>
        <v>56</v>
      </c>
      <c r="O110" s="41">
        <v>8</v>
      </c>
      <c r="P110" s="16">
        <f>IF(M110=0,0,10^(0.722762521*LOG10(E110/193.609)^2)*N110)</f>
        <v>74.444106583254154</v>
      </c>
      <c r="Q110" s="37"/>
      <c r="R110" s="192"/>
    </row>
    <row r="111" spans="1:26" ht="12" customHeight="1" thickBot="1" x14ac:dyDescent="0.3">
      <c r="A111" s="20">
        <v>6</v>
      </c>
      <c r="B111" s="21" t="s">
        <v>87</v>
      </c>
      <c r="C111" s="21">
        <v>2012</v>
      </c>
      <c r="D111" s="81" t="s">
        <v>23</v>
      </c>
      <c r="E111" s="26">
        <v>54.6</v>
      </c>
      <c r="F111" s="30">
        <v>15</v>
      </c>
      <c r="G111" s="30">
        <v>18</v>
      </c>
      <c r="H111" s="43">
        <v>20</v>
      </c>
      <c r="I111" s="39">
        <v>18</v>
      </c>
      <c r="J111" s="28">
        <v>19</v>
      </c>
      <c r="K111" s="28">
        <v>22</v>
      </c>
      <c r="L111" s="28">
        <v>25</v>
      </c>
      <c r="M111" s="40">
        <v>25</v>
      </c>
      <c r="N111" s="31">
        <f>SUM(I111,M111)</f>
        <v>43</v>
      </c>
      <c r="O111" s="41">
        <v>8</v>
      </c>
      <c r="P111" s="16">
        <f>IF(M111=0,0,10^(0.722762521*LOG10(E111/193.609)^2)*N111)</f>
        <v>71.103636741448341</v>
      </c>
      <c r="Q111" s="189"/>
      <c r="R111" s="222"/>
      <c r="S111" s="222"/>
      <c r="T111" s="222"/>
      <c r="U111" s="222"/>
      <c r="V111" s="222"/>
      <c r="W111" s="222"/>
      <c r="X111" s="222"/>
      <c r="Y111" s="222"/>
      <c r="Z111" s="222"/>
    </row>
    <row r="112" spans="1:26" ht="12.75" customHeight="1" thickBot="1" x14ac:dyDescent="0.3">
      <c r="A112" s="20">
        <v>5</v>
      </c>
      <c r="B112" s="21" t="s">
        <v>170</v>
      </c>
      <c r="C112" s="21">
        <v>2014</v>
      </c>
      <c r="D112" s="81" t="s">
        <v>23</v>
      </c>
      <c r="E112" s="26">
        <v>73.5</v>
      </c>
      <c r="F112" s="194">
        <v>20</v>
      </c>
      <c r="G112" s="194">
        <v>22</v>
      </c>
      <c r="H112" s="194">
        <v>23</v>
      </c>
      <c r="I112" s="39">
        <v>23</v>
      </c>
      <c r="J112" s="185">
        <v>25</v>
      </c>
      <c r="K112" s="185">
        <v>27</v>
      </c>
      <c r="L112" s="185">
        <v>29</v>
      </c>
      <c r="M112" s="40">
        <v>29</v>
      </c>
      <c r="N112" s="34">
        <f>SUM(I112,M112)</f>
        <v>52</v>
      </c>
      <c r="O112" s="41">
        <v>9</v>
      </c>
      <c r="P112" s="16">
        <f>IF(M112=0,0,10^(0.722762521*LOG10(E112/193.609)^2)*N112)</f>
        <v>69.804980915392221</v>
      </c>
      <c r="Q112" s="192"/>
      <c r="R112" s="192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 thickBot="1" x14ac:dyDescent="0.3">
      <c r="A113" s="20">
        <v>11</v>
      </c>
      <c r="B113" s="21" t="s">
        <v>36</v>
      </c>
      <c r="C113" s="21">
        <v>2013</v>
      </c>
      <c r="D113" s="20" t="s">
        <v>20</v>
      </c>
      <c r="E113" s="26">
        <v>35.5</v>
      </c>
      <c r="F113" s="62">
        <v>16</v>
      </c>
      <c r="G113" s="62">
        <v>16</v>
      </c>
      <c r="H113" s="62">
        <v>16</v>
      </c>
      <c r="I113" s="39">
        <v>0</v>
      </c>
      <c r="J113" s="28">
        <v>23</v>
      </c>
      <c r="K113" s="28">
        <v>25</v>
      </c>
      <c r="L113" s="28">
        <v>27</v>
      </c>
      <c r="M113" s="40">
        <v>27</v>
      </c>
      <c r="N113" s="22">
        <f>SUM(I113,M113)</f>
        <v>27</v>
      </c>
      <c r="O113" s="56">
        <v>8</v>
      </c>
      <c r="P113" s="16">
        <f>IF(M113=0,0,10^(0.722762521*LOG10(E113/193.609)^2)*N113)</f>
        <v>66.622883534277946</v>
      </c>
      <c r="Q113" s="45"/>
      <c r="R113" s="191"/>
      <c r="S113" s="191"/>
      <c r="T113" s="191"/>
      <c r="U113" s="191"/>
      <c r="V113" s="191"/>
      <c r="W113" s="191"/>
      <c r="X113" s="191"/>
      <c r="Y113" s="191"/>
      <c r="Z113" s="191"/>
    </row>
    <row r="114" spans="1:26" ht="12.75" customHeight="1" thickBot="1" x14ac:dyDescent="0.3">
      <c r="A114" s="20">
        <v>9</v>
      </c>
      <c r="B114" s="203" t="s">
        <v>292</v>
      </c>
      <c r="C114" s="29">
        <v>2012</v>
      </c>
      <c r="D114" s="81" t="s">
        <v>29</v>
      </c>
      <c r="E114" s="26">
        <v>94</v>
      </c>
      <c r="F114" s="30">
        <v>16</v>
      </c>
      <c r="G114" s="30">
        <v>19</v>
      </c>
      <c r="H114" s="30">
        <v>21</v>
      </c>
      <c r="I114" s="39">
        <v>21</v>
      </c>
      <c r="J114" s="28">
        <v>18</v>
      </c>
      <c r="K114" s="28">
        <v>21</v>
      </c>
      <c r="L114" s="28">
        <v>24</v>
      </c>
      <c r="M114" s="40">
        <v>24</v>
      </c>
      <c r="N114" s="34">
        <f>SUM(I114,M114)</f>
        <v>45</v>
      </c>
      <c r="O114" s="41">
        <v>6</v>
      </c>
      <c r="P114" s="16">
        <f>IF(M114=0,0,10^(0.722762521*LOG10(E114/193.609)^2)*N114)</f>
        <v>53.012978882125665</v>
      </c>
      <c r="Q114" s="33"/>
      <c r="R114" s="33"/>
      <c r="S114" s="37"/>
      <c r="T114" s="37"/>
      <c r="U114" s="37"/>
      <c r="V114" s="37"/>
      <c r="W114" s="37"/>
      <c r="X114" s="37"/>
      <c r="Y114" s="37"/>
      <c r="Z114" s="37"/>
    </row>
    <row r="115" spans="1:26" ht="12.75" customHeight="1" thickBot="1" x14ac:dyDescent="0.3">
      <c r="A115" s="20">
        <v>3</v>
      </c>
      <c r="B115" s="29" t="s">
        <v>63</v>
      </c>
      <c r="C115" s="29">
        <v>2014</v>
      </c>
      <c r="D115" s="81" t="s">
        <v>29</v>
      </c>
      <c r="E115" s="26">
        <v>48</v>
      </c>
      <c r="F115" s="30">
        <v>10</v>
      </c>
      <c r="G115" s="30">
        <v>11</v>
      </c>
      <c r="H115" s="30">
        <v>12</v>
      </c>
      <c r="I115" s="39">
        <v>12</v>
      </c>
      <c r="J115" s="28">
        <v>12</v>
      </c>
      <c r="K115" s="28">
        <v>14</v>
      </c>
      <c r="L115" s="28">
        <v>16</v>
      </c>
      <c r="M115" s="40">
        <v>16</v>
      </c>
      <c r="N115" s="22">
        <f>SUM(I115,M115)</f>
        <v>28</v>
      </c>
      <c r="O115" s="41">
        <v>4</v>
      </c>
      <c r="P115" s="16">
        <f>IF(M115=0,0,10^(0.722762521*LOG10(E115/193.609)^2)*N115)</f>
        <v>51.559176825915074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 thickBot="1" x14ac:dyDescent="0.3">
      <c r="A116" s="20">
        <v>7</v>
      </c>
      <c r="B116" s="21" t="s">
        <v>64</v>
      </c>
      <c r="C116" s="21">
        <v>2012</v>
      </c>
      <c r="D116" s="81" t="s">
        <v>23</v>
      </c>
      <c r="E116" s="26">
        <v>47.5</v>
      </c>
      <c r="F116" s="194">
        <v>10</v>
      </c>
      <c r="G116" s="193">
        <v>15</v>
      </c>
      <c r="H116" s="193">
        <v>15</v>
      </c>
      <c r="I116" s="39">
        <v>10</v>
      </c>
      <c r="J116" s="185">
        <v>15</v>
      </c>
      <c r="K116" s="184">
        <v>20</v>
      </c>
      <c r="L116" s="184">
        <v>20</v>
      </c>
      <c r="M116" s="40">
        <v>15</v>
      </c>
      <c r="N116" s="22">
        <f>SUM(I116,M116)</f>
        <v>25</v>
      </c>
      <c r="O116" s="41">
        <v>5</v>
      </c>
      <c r="P116" s="16">
        <f>IF(M116=0,0,10^(0.722762521*LOG10(E116/193.609)^2)*N116)</f>
        <v>46.460565603131563</v>
      </c>
      <c r="Q116" s="37"/>
      <c r="R116" s="192"/>
      <c r="S116" s="192"/>
      <c r="T116" s="192"/>
      <c r="U116" s="192"/>
      <c r="V116" s="192"/>
      <c r="W116" s="192"/>
      <c r="X116" s="192"/>
      <c r="Y116" s="192"/>
      <c r="Z116" s="192"/>
    </row>
    <row r="117" spans="1:26" ht="12.75" customHeight="1" thickBot="1" x14ac:dyDescent="0.3">
      <c r="A117" s="20">
        <v>10</v>
      </c>
      <c r="B117" s="29" t="s">
        <v>35</v>
      </c>
      <c r="C117" s="29">
        <v>2017</v>
      </c>
      <c r="D117" s="81" t="s">
        <v>29</v>
      </c>
      <c r="E117" s="26">
        <v>39.799999999999997</v>
      </c>
      <c r="F117" s="30">
        <v>8</v>
      </c>
      <c r="G117" s="43">
        <v>9</v>
      </c>
      <c r="H117" s="30">
        <v>9</v>
      </c>
      <c r="I117" s="39">
        <v>9</v>
      </c>
      <c r="J117" s="28">
        <v>9</v>
      </c>
      <c r="K117" s="28">
        <v>11</v>
      </c>
      <c r="L117" s="28">
        <v>12</v>
      </c>
      <c r="M117" s="40">
        <v>12</v>
      </c>
      <c r="N117" s="38">
        <f>SUM(I117,M117)</f>
        <v>21</v>
      </c>
      <c r="O117" s="41">
        <v>6</v>
      </c>
      <c r="P117" s="16">
        <f>IF(M117=0,0,10^(0.722762521*LOG10(E117/193.609)^2)*N117)</f>
        <v>46.066262284190124</v>
      </c>
      <c r="Q117" s="190"/>
      <c r="R117" s="190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 thickBot="1" x14ac:dyDescent="0.3">
      <c r="A118" s="20">
        <v>15</v>
      </c>
      <c r="B118" s="29" t="s">
        <v>101</v>
      </c>
      <c r="C118" s="29">
        <v>2014</v>
      </c>
      <c r="D118" s="81" t="s">
        <v>29</v>
      </c>
      <c r="E118" s="26">
        <v>79</v>
      </c>
      <c r="F118" s="30">
        <v>10</v>
      </c>
      <c r="G118" s="30">
        <v>12</v>
      </c>
      <c r="H118" s="30">
        <v>15</v>
      </c>
      <c r="I118" s="39">
        <v>15</v>
      </c>
      <c r="J118" s="28">
        <v>12</v>
      </c>
      <c r="K118" s="28">
        <v>15</v>
      </c>
      <c r="L118" s="28">
        <v>17</v>
      </c>
      <c r="M118" s="40">
        <v>17</v>
      </c>
      <c r="N118" s="22">
        <f>SUM(I118,M118)</f>
        <v>32</v>
      </c>
      <c r="O118" s="41">
        <v>9</v>
      </c>
      <c r="P118" s="16">
        <f>IF(M118=0,0,10^(0.722762521*LOG10(E118/193.609)^2)*N118)</f>
        <v>41.180063467485084</v>
      </c>
      <c r="Q118" s="37"/>
      <c r="R118" s="192"/>
      <c r="S118" s="192"/>
      <c r="T118" s="192"/>
      <c r="U118" s="192"/>
      <c r="V118" s="192"/>
      <c r="W118" s="192"/>
      <c r="X118" s="192"/>
      <c r="Y118" s="192"/>
      <c r="Z118" s="192"/>
    </row>
    <row r="119" spans="1:26" ht="15" customHeight="1" thickBot="1" x14ac:dyDescent="0.3">
      <c r="A119" s="20">
        <v>3</v>
      </c>
      <c r="B119" s="21" t="s">
        <v>203</v>
      </c>
      <c r="C119" s="21">
        <v>2006</v>
      </c>
      <c r="D119" s="81" t="s">
        <v>23</v>
      </c>
      <c r="E119" s="26">
        <v>97</v>
      </c>
      <c r="F119" s="193">
        <v>110</v>
      </c>
      <c r="G119" s="183" t="s">
        <v>106</v>
      </c>
      <c r="H119" s="183" t="s">
        <v>106</v>
      </c>
      <c r="I119" s="212" t="s">
        <v>106</v>
      </c>
      <c r="J119" s="202" t="s">
        <v>106</v>
      </c>
      <c r="K119" s="202" t="s">
        <v>106</v>
      </c>
      <c r="L119" s="202" t="s">
        <v>106</v>
      </c>
      <c r="M119" s="213" t="s">
        <v>106</v>
      </c>
      <c r="N119" s="22">
        <f>SUM(I119,M119)</f>
        <v>0</v>
      </c>
      <c r="O119" s="41">
        <v>7</v>
      </c>
      <c r="P119" s="16">
        <f>IF(M119=0,0,10^(0.722762521*LOG10(E119/193.609)^2)*N119)</f>
        <v>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3.5" customHeight="1" thickBot="1" x14ac:dyDescent="0.3">
      <c r="A120" s="20">
        <v>6</v>
      </c>
      <c r="B120" s="21" t="s">
        <v>214</v>
      </c>
      <c r="C120" s="21">
        <v>1995</v>
      </c>
      <c r="D120" s="81" t="s">
        <v>124</v>
      </c>
      <c r="E120" s="26">
        <v>109</v>
      </c>
      <c r="F120" s="43" t="s">
        <v>106</v>
      </c>
      <c r="G120" s="43" t="s">
        <v>106</v>
      </c>
      <c r="H120" s="43" t="s">
        <v>106</v>
      </c>
      <c r="I120" s="212" t="s">
        <v>106</v>
      </c>
      <c r="J120" s="48" t="s">
        <v>106</v>
      </c>
      <c r="K120" s="48" t="s">
        <v>106</v>
      </c>
      <c r="L120" s="48" t="s">
        <v>106</v>
      </c>
      <c r="M120" s="213" t="s">
        <v>106</v>
      </c>
      <c r="N120" s="38">
        <f>SUM(I120,M120)</f>
        <v>0</v>
      </c>
      <c r="O120" s="41">
        <v>6</v>
      </c>
      <c r="P120" s="16">
        <f>IF(M120=0,0,10^(0.722762521*LOG10(E120/193.609)^2)*N120)</f>
        <v>0</v>
      </c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</row>
    <row r="122" spans="1:26" ht="15" customHeight="1" thickBot="1" x14ac:dyDescent="0.3">
      <c r="E122" s="215" t="s">
        <v>226</v>
      </c>
      <c r="F122" s="214"/>
      <c r="G122" s="214"/>
      <c r="H122" s="214"/>
      <c r="I122" s="214"/>
      <c r="J122" s="214"/>
      <c r="K122" s="214"/>
    </row>
    <row r="123" spans="1:26" ht="11.25" customHeight="1" thickBot="1" x14ac:dyDescent="0.3">
      <c r="A123" s="20">
        <v>12</v>
      </c>
      <c r="B123" s="197" t="s">
        <v>146</v>
      </c>
      <c r="C123" s="197">
        <v>2015</v>
      </c>
      <c r="D123" s="61" t="s">
        <v>29</v>
      </c>
      <c r="E123" s="60">
        <v>47.5</v>
      </c>
      <c r="F123" s="201">
        <v>10</v>
      </c>
      <c r="G123" s="201">
        <v>11</v>
      </c>
      <c r="H123" s="201">
        <v>12</v>
      </c>
      <c r="I123" s="39">
        <v>12</v>
      </c>
      <c r="J123" s="185">
        <v>13</v>
      </c>
      <c r="K123" s="185">
        <v>14</v>
      </c>
      <c r="L123" s="185">
        <v>15</v>
      </c>
      <c r="M123" s="40">
        <v>15</v>
      </c>
      <c r="N123" s="22">
        <v>4</v>
      </c>
      <c r="O123" s="59">
        <f>SUM(I123,M123)</f>
        <v>27</v>
      </c>
      <c r="P123" s="16">
        <f>IF(M123=0,0,10^(0.787004341*LOG10(E123/153.757)^2)*O123)</f>
        <v>43.269016756467657</v>
      </c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thickBot="1" x14ac:dyDescent="0.3">
      <c r="A124" s="20">
        <v>25</v>
      </c>
      <c r="B124" s="197" t="s">
        <v>138</v>
      </c>
      <c r="C124" s="197">
        <v>2017</v>
      </c>
      <c r="D124" s="61" t="s">
        <v>29</v>
      </c>
      <c r="E124" s="60">
        <v>46.3</v>
      </c>
      <c r="F124" s="201">
        <v>10</v>
      </c>
      <c r="G124" s="201">
        <v>11</v>
      </c>
      <c r="H124" s="201">
        <v>12</v>
      </c>
      <c r="I124" s="39">
        <v>12</v>
      </c>
      <c r="J124" s="185">
        <v>13</v>
      </c>
      <c r="K124" s="185">
        <v>14</v>
      </c>
      <c r="L124" s="185">
        <v>15</v>
      </c>
      <c r="M124" s="40">
        <v>15</v>
      </c>
      <c r="N124" s="22">
        <v>7</v>
      </c>
      <c r="O124" s="59">
        <f>SUM(I124,M124)</f>
        <v>27</v>
      </c>
      <c r="P124" s="16">
        <f>IF(M124=0,0,10^(0.787004341*LOG10(E124/153.757)^2)*O124)</f>
        <v>44.177107580091779</v>
      </c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thickBot="1" x14ac:dyDescent="0.3">
      <c r="A125" s="20">
        <v>23</v>
      </c>
      <c r="B125" s="197" t="s">
        <v>135</v>
      </c>
      <c r="C125" s="197">
        <v>2016</v>
      </c>
      <c r="D125" s="61" t="s">
        <v>29</v>
      </c>
      <c r="E125" s="60">
        <v>45</v>
      </c>
      <c r="F125" s="201">
        <v>10</v>
      </c>
      <c r="G125" s="201">
        <v>11</v>
      </c>
      <c r="H125" s="201">
        <v>12</v>
      </c>
      <c r="I125" s="39">
        <v>12</v>
      </c>
      <c r="J125" s="185">
        <v>13</v>
      </c>
      <c r="K125" s="185">
        <v>14</v>
      </c>
      <c r="L125" s="185">
        <v>15</v>
      </c>
      <c r="M125" s="40">
        <v>15</v>
      </c>
      <c r="N125" s="22">
        <v>6</v>
      </c>
      <c r="O125" s="59">
        <f>SUM(I125,M125)</f>
        <v>27</v>
      </c>
      <c r="P125" s="16">
        <f>IF(M125=0,0,10^(0.787004341*LOG10(E125/153.757)^2)*O125)</f>
        <v>45.234051832736569</v>
      </c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thickBot="1" x14ac:dyDescent="0.3">
      <c r="A126" s="20">
        <v>6</v>
      </c>
      <c r="B126" s="61" t="s">
        <v>144</v>
      </c>
      <c r="C126" s="61">
        <v>2015</v>
      </c>
      <c r="D126" s="61" t="s">
        <v>47</v>
      </c>
      <c r="E126" s="60">
        <v>41.9</v>
      </c>
      <c r="F126" s="47">
        <v>9</v>
      </c>
      <c r="G126" s="47">
        <v>12</v>
      </c>
      <c r="H126" s="47">
        <v>15</v>
      </c>
      <c r="I126" s="39">
        <v>15</v>
      </c>
      <c r="J126" s="28">
        <v>15</v>
      </c>
      <c r="K126" s="28">
        <v>17</v>
      </c>
      <c r="L126" s="28">
        <v>20</v>
      </c>
      <c r="M126" s="40">
        <v>20</v>
      </c>
      <c r="N126" s="22">
        <v>3</v>
      </c>
      <c r="O126" s="59">
        <f>SUM(I126,M126)</f>
        <v>35</v>
      </c>
      <c r="P126" s="16">
        <f>IF(M126=0,0,10^(0.787004341*LOG10(E126/153.757)^2)*O126)</f>
        <v>62.36809165023957</v>
      </c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thickBot="1" x14ac:dyDescent="0.3">
      <c r="A127" s="20">
        <v>1</v>
      </c>
      <c r="B127" s="29" t="s">
        <v>136</v>
      </c>
      <c r="C127" s="29">
        <v>2016</v>
      </c>
      <c r="D127" s="61" t="s">
        <v>29</v>
      </c>
      <c r="E127" s="60">
        <v>69</v>
      </c>
      <c r="F127" s="47">
        <v>18</v>
      </c>
      <c r="G127" s="47">
        <v>21</v>
      </c>
      <c r="H127" s="47">
        <v>24</v>
      </c>
      <c r="I127" s="39">
        <v>24</v>
      </c>
      <c r="J127" s="28">
        <v>25</v>
      </c>
      <c r="K127" s="28">
        <v>27</v>
      </c>
      <c r="L127" s="28">
        <v>29</v>
      </c>
      <c r="M127" s="40">
        <v>29</v>
      </c>
      <c r="N127" s="22">
        <v>5</v>
      </c>
      <c r="O127" s="59">
        <f>SUM(I127,M127)</f>
        <v>53</v>
      </c>
      <c r="P127" s="16">
        <f>IF(M127=0,0,10^(0.787004341*LOG10(E127/153.757)^2)*O127)</f>
        <v>66.005096243294119</v>
      </c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thickBot="1" x14ac:dyDescent="0.3">
      <c r="A128" s="20">
        <v>8</v>
      </c>
      <c r="B128" s="61" t="s">
        <v>149</v>
      </c>
      <c r="C128" s="61">
        <v>2011</v>
      </c>
      <c r="D128" s="61" t="s">
        <v>47</v>
      </c>
      <c r="E128" s="26">
        <v>72.5</v>
      </c>
      <c r="F128" s="47">
        <v>17</v>
      </c>
      <c r="G128" s="47">
        <v>20</v>
      </c>
      <c r="H128" s="47">
        <v>23</v>
      </c>
      <c r="I128" s="39">
        <v>23</v>
      </c>
      <c r="J128" s="28">
        <v>27</v>
      </c>
      <c r="K128" s="28">
        <v>30</v>
      </c>
      <c r="L128" s="28">
        <v>33</v>
      </c>
      <c r="M128" s="40">
        <v>33</v>
      </c>
      <c r="N128" s="22">
        <v>4</v>
      </c>
      <c r="O128" s="59">
        <f>SUM(I128,M128)</f>
        <v>56</v>
      </c>
      <c r="P128" s="16">
        <f>IF(M128=0,0,10^(0.787004341*LOG10(E128/153.757)^2)*O128)</f>
        <v>67.93332354060928</v>
      </c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thickBot="1" x14ac:dyDescent="0.3">
      <c r="A129" s="20">
        <v>3</v>
      </c>
      <c r="B129" s="61" t="s">
        <v>139</v>
      </c>
      <c r="C129" s="61">
        <v>2016</v>
      </c>
      <c r="D129" s="61" t="s">
        <v>23</v>
      </c>
      <c r="E129" s="60">
        <v>34.299999999999997</v>
      </c>
      <c r="F129" s="47">
        <v>14</v>
      </c>
      <c r="G129" s="62">
        <v>16</v>
      </c>
      <c r="H129" s="62">
        <v>16</v>
      </c>
      <c r="I129" s="39">
        <v>14</v>
      </c>
      <c r="J129" s="28">
        <v>20</v>
      </c>
      <c r="K129" s="28">
        <v>22</v>
      </c>
      <c r="L129" s="28">
        <v>24</v>
      </c>
      <c r="M129" s="40">
        <v>24</v>
      </c>
      <c r="N129" s="22">
        <v>4</v>
      </c>
      <c r="O129" s="59">
        <f>SUM(I129,M129)</f>
        <v>38</v>
      </c>
      <c r="P129" s="16">
        <f>IF(M129=0,0,10^(0.787004341*LOG10(E129/153.757)^2)*O129)</f>
        <v>82.010824171559648</v>
      </c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thickBot="1" x14ac:dyDescent="0.3">
      <c r="A130" s="20">
        <v>22</v>
      </c>
      <c r="B130" s="29" t="s">
        <v>165</v>
      </c>
      <c r="C130" s="29">
        <v>1983</v>
      </c>
      <c r="D130" s="61" t="s">
        <v>29</v>
      </c>
      <c r="E130" s="26">
        <v>71.099999999999994</v>
      </c>
      <c r="F130" s="47">
        <v>30</v>
      </c>
      <c r="G130" s="62"/>
      <c r="H130" s="62"/>
      <c r="I130" s="39">
        <v>30</v>
      </c>
      <c r="J130" s="28">
        <v>40</v>
      </c>
      <c r="K130" s="48"/>
      <c r="L130" s="48"/>
      <c r="M130" s="40">
        <v>40</v>
      </c>
      <c r="N130" s="22">
        <v>2</v>
      </c>
      <c r="O130" s="59">
        <f>SUM(I130,M130)</f>
        <v>70</v>
      </c>
      <c r="P130" s="16">
        <f>IF(M130=0,0,10^(0.787004341*LOG10(E130/153.757)^2)*O130)</f>
        <v>85.78301455168355</v>
      </c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thickBot="1" x14ac:dyDescent="0.3">
      <c r="A131" s="20">
        <v>2</v>
      </c>
      <c r="B131" s="29" t="s">
        <v>137</v>
      </c>
      <c r="C131" s="29">
        <v>2018</v>
      </c>
      <c r="D131" s="61" t="s">
        <v>29</v>
      </c>
      <c r="E131" s="60">
        <v>28</v>
      </c>
      <c r="F131" s="47">
        <v>11</v>
      </c>
      <c r="G131" s="47">
        <v>13</v>
      </c>
      <c r="H131" s="62">
        <v>15</v>
      </c>
      <c r="I131" s="39">
        <v>13</v>
      </c>
      <c r="J131" s="28">
        <v>16</v>
      </c>
      <c r="K131" s="28">
        <v>18</v>
      </c>
      <c r="L131" s="28">
        <v>20</v>
      </c>
      <c r="M131" s="40">
        <v>20</v>
      </c>
      <c r="N131" s="22">
        <v>3</v>
      </c>
      <c r="O131" s="59">
        <f>SUM(I131,M131)</f>
        <v>33</v>
      </c>
      <c r="P131" s="16">
        <f>IF(M131=0,0,10^(0.787004341*LOG10(E131/153.757)^2)*O131)</f>
        <v>88.940839190794321</v>
      </c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thickBot="1" x14ac:dyDescent="0.3">
      <c r="A132" s="20">
        <v>5</v>
      </c>
      <c r="B132" s="61" t="s">
        <v>141</v>
      </c>
      <c r="C132" s="61">
        <v>2018</v>
      </c>
      <c r="D132" s="61" t="s">
        <v>23</v>
      </c>
      <c r="E132" s="60">
        <v>28.6</v>
      </c>
      <c r="F132" s="47">
        <v>12</v>
      </c>
      <c r="G132" s="47">
        <v>14</v>
      </c>
      <c r="H132" s="62">
        <v>16</v>
      </c>
      <c r="I132" s="39">
        <v>14</v>
      </c>
      <c r="J132" s="28">
        <v>17</v>
      </c>
      <c r="K132" s="28">
        <v>19</v>
      </c>
      <c r="L132" s="28">
        <v>21</v>
      </c>
      <c r="M132" s="40">
        <v>21</v>
      </c>
      <c r="N132" s="22">
        <v>2</v>
      </c>
      <c r="O132" s="59">
        <f>SUM(I132,M132)</f>
        <v>35</v>
      </c>
      <c r="P132" s="16">
        <f>IF(M132=0,0,10^(0.787004341*LOG10(E132/153.757)^2)*O132)</f>
        <v>92.04528935858545</v>
      </c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thickBot="1" x14ac:dyDescent="0.3">
      <c r="A133" s="20">
        <v>15</v>
      </c>
      <c r="B133" s="61" t="s">
        <v>157</v>
      </c>
      <c r="C133" s="61">
        <v>2010</v>
      </c>
      <c r="D133" s="61" t="s">
        <v>148</v>
      </c>
      <c r="E133" s="26">
        <v>96.2</v>
      </c>
      <c r="F133" s="47">
        <v>35</v>
      </c>
      <c r="G133" s="47">
        <v>38</v>
      </c>
      <c r="H133" s="62">
        <v>40</v>
      </c>
      <c r="I133" s="39">
        <v>38</v>
      </c>
      <c r="J133" s="28">
        <v>55</v>
      </c>
      <c r="K133" s="28">
        <v>59</v>
      </c>
      <c r="L133" s="28">
        <v>61</v>
      </c>
      <c r="M133" s="40">
        <v>61</v>
      </c>
      <c r="N133" s="22">
        <v>8</v>
      </c>
      <c r="O133" s="59">
        <f>SUM(I133,M133)</f>
        <v>99</v>
      </c>
      <c r="P133" s="16">
        <f>IF(M133=0,0,10^(0.787004341*LOG10(E133/153.757)^2)*O133)</f>
        <v>106.72791586453066</v>
      </c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1.25" customHeight="1" thickBot="1" x14ac:dyDescent="0.3">
      <c r="A134" s="20">
        <v>7</v>
      </c>
      <c r="B134" s="29" t="s">
        <v>145</v>
      </c>
      <c r="C134" s="29">
        <v>2013</v>
      </c>
      <c r="D134" s="61" t="s">
        <v>29</v>
      </c>
      <c r="E134" s="60">
        <v>43</v>
      </c>
      <c r="F134" s="47">
        <v>23</v>
      </c>
      <c r="G134" s="47">
        <v>25</v>
      </c>
      <c r="H134" s="62">
        <v>27</v>
      </c>
      <c r="I134" s="39">
        <v>25</v>
      </c>
      <c r="J134" s="28">
        <v>33</v>
      </c>
      <c r="K134" s="28">
        <v>35</v>
      </c>
      <c r="L134" s="28">
        <v>37</v>
      </c>
      <c r="M134" s="40">
        <v>37</v>
      </c>
      <c r="N134" s="22">
        <v>2</v>
      </c>
      <c r="O134" s="59">
        <f>SUM(I134,M134)</f>
        <v>62</v>
      </c>
      <c r="P134" s="16">
        <f>IF(M134=0,0,10^(0.787004341*LOG10(E134/153.757)^2)*O134)</f>
        <v>107.99005588293649</v>
      </c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thickBot="1" x14ac:dyDescent="0.3">
      <c r="A135" s="20">
        <v>9</v>
      </c>
      <c r="B135" s="61" t="s">
        <v>150</v>
      </c>
      <c r="C135" s="61">
        <v>2012</v>
      </c>
      <c r="D135" s="61" t="s">
        <v>52</v>
      </c>
      <c r="E135" s="26">
        <v>74.599999999999994</v>
      </c>
      <c r="F135" s="47">
        <v>36</v>
      </c>
      <c r="G135" s="47">
        <v>39</v>
      </c>
      <c r="H135" s="47">
        <v>41</v>
      </c>
      <c r="I135" s="39">
        <v>41</v>
      </c>
      <c r="J135" s="28">
        <v>44</v>
      </c>
      <c r="K135" s="28">
        <v>48</v>
      </c>
      <c r="L135" s="28">
        <v>50</v>
      </c>
      <c r="M135" s="40">
        <v>50</v>
      </c>
      <c r="N135" s="22">
        <v>3</v>
      </c>
      <c r="O135" s="59">
        <f>SUM(I135,M135)</f>
        <v>91</v>
      </c>
      <c r="P135" s="16">
        <f>IF(M135=0,0,10^(0.787004341*LOG10(E135/153.757)^2)*O135)</f>
        <v>108.81389614588566</v>
      </c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thickBot="1" x14ac:dyDescent="0.3">
      <c r="A136" s="20">
        <v>4</v>
      </c>
      <c r="B136" s="61" t="s">
        <v>140</v>
      </c>
      <c r="C136" s="61">
        <v>2016</v>
      </c>
      <c r="D136" s="61" t="s">
        <v>23</v>
      </c>
      <c r="E136" s="60">
        <v>47.9</v>
      </c>
      <c r="F136" s="47">
        <v>26</v>
      </c>
      <c r="G136" s="47">
        <v>28</v>
      </c>
      <c r="H136" s="47">
        <v>30</v>
      </c>
      <c r="I136" s="39">
        <v>30</v>
      </c>
      <c r="J136" s="28">
        <v>36</v>
      </c>
      <c r="K136" s="28">
        <v>38</v>
      </c>
      <c r="L136" s="28">
        <v>39</v>
      </c>
      <c r="M136" s="40">
        <v>39</v>
      </c>
      <c r="N136" s="22">
        <v>1</v>
      </c>
      <c r="O136" s="59">
        <f>SUM(I136,M136)</f>
        <v>69</v>
      </c>
      <c r="P136" s="16">
        <f>IF(M136=0,0,10^(0.787004341*LOG10(E136/153.757)^2)*O136)</f>
        <v>109.83694969528938</v>
      </c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thickBot="1" x14ac:dyDescent="0.3">
      <c r="A137" s="20">
        <v>10</v>
      </c>
      <c r="B137" s="29" t="s">
        <v>151</v>
      </c>
      <c r="C137" s="29">
        <v>2011</v>
      </c>
      <c r="D137" s="61" t="s">
        <v>29</v>
      </c>
      <c r="E137" s="26">
        <v>58</v>
      </c>
      <c r="F137" s="47">
        <v>30</v>
      </c>
      <c r="G137" s="47">
        <v>33</v>
      </c>
      <c r="H137" s="47">
        <v>35</v>
      </c>
      <c r="I137" s="39">
        <v>35</v>
      </c>
      <c r="J137" s="28">
        <v>43</v>
      </c>
      <c r="K137" s="28">
        <v>46</v>
      </c>
      <c r="L137" s="28">
        <v>47</v>
      </c>
      <c r="M137" s="40">
        <v>47</v>
      </c>
      <c r="N137" s="22">
        <v>2</v>
      </c>
      <c r="O137" s="59">
        <f>SUM(I137,M137)</f>
        <v>82</v>
      </c>
      <c r="P137" s="16">
        <f>IF(M137=0,0,10^(0.787004341*LOG10(E137/153.757)^2)*O137)</f>
        <v>113.47568181622761</v>
      </c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thickBot="1" x14ac:dyDescent="0.3">
      <c r="A138" s="20">
        <v>17</v>
      </c>
      <c r="B138" s="61" t="s">
        <v>159</v>
      </c>
      <c r="C138" s="61">
        <v>2009</v>
      </c>
      <c r="D138" s="61" t="s">
        <v>52</v>
      </c>
      <c r="E138" s="26">
        <v>85.2</v>
      </c>
      <c r="F138" s="47">
        <v>43</v>
      </c>
      <c r="G138" s="47">
        <v>46</v>
      </c>
      <c r="H138" s="62">
        <v>50</v>
      </c>
      <c r="I138" s="39">
        <v>46</v>
      </c>
      <c r="J138" s="28">
        <v>54</v>
      </c>
      <c r="K138" s="28">
        <v>58</v>
      </c>
      <c r="L138" s="28">
        <v>60</v>
      </c>
      <c r="M138" s="40">
        <v>60</v>
      </c>
      <c r="N138" s="22">
        <v>7</v>
      </c>
      <c r="O138" s="59">
        <f>SUM(I138,M138)</f>
        <v>106</v>
      </c>
      <c r="P138" s="16">
        <f>IF(M138=0,0,10^(0.787004341*LOG10(E138/153.757)^2)*O138)</f>
        <v>119.41046517432339</v>
      </c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thickBot="1" x14ac:dyDescent="0.3">
      <c r="A139" s="20">
        <v>16</v>
      </c>
      <c r="B139" s="61" t="s">
        <v>158</v>
      </c>
      <c r="C139" s="61">
        <v>2009</v>
      </c>
      <c r="D139" s="61" t="s">
        <v>52</v>
      </c>
      <c r="E139" s="26">
        <v>72.5</v>
      </c>
      <c r="F139" s="47">
        <v>43</v>
      </c>
      <c r="G139" s="47">
        <v>45</v>
      </c>
      <c r="H139" s="47">
        <v>48</v>
      </c>
      <c r="I139" s="39">
        <v>48</v>
      </c>
      <c r="J139" s="28">
        <v>55</v>
      </c>
      <c r="K139" s="28">
        <v>58</v>
      </c>
      <c r="L139" s="28">
        <v>60</v>
      </c>
      <c r="M139" s="40">
        <v>60</v>
      </c>
      <c r="N139" s="22">
        <v>6</v>
      </c>
      <c r="O139" s="59">
        <f>SUM(I139,M139)</f>
        <v>108</v>
      </c>
      <c r="P139" s="16">
        <f>IF(M139=0,0,10^(0.787004341*LOG10(E139/153.757)^2)*O139)</f>
        <v>131.01426682831789</v>
      </c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thickBot="1" x14ac:dyDescent="0.3">
      <c r="A140" s="20">
        <v>20</v>
      </c>
      <c r="B140" s="61" t="s">
        <v>162</v>
      </c>
      <c r="C140" s="61">
        <v>2009</v>
      </c>
      <c r="D140" s="61" t="s">
        <v>153</v>
      </c>
      <c r="E140" s="26">
        <v>100.5</v>
      </c>
      <c r="F140" s="62">
        <v>65</v>
      </c>
      <c r="G140" s="47">
        <v>65</v>
      </c>
      <c r="H140" s="62">
        <v>70</v>
      </c>
      <c r="I140" s="39">
        <v>65</v>
      </c>
      <c r="J140" s="28">
        <v>75</v>
      </c>
      <c r="K140" s="28">
        <v>80</v>
      </c>
      <c r="L140" s="48" t="s">
        <v>106</v>
      </c>
      <c r="M140" s="40">
        <v>80</v>
      </c>
      <c r="N140" s="22">
        <v>5</v>
      </c>
      <c r="O140" s="59">
        <f>SUM(I140,M140)</f>
        <v>145</v>
      </c>
      <c r="P140" s="16">
        <f>IF(M140=0,0,10^(0.787004341*LOG10(E140/153.757)^2)*O140)</f>
        <v>154.24350292298354</v>
      </c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thickBot="1" x14ac:dyDescent="0.3">
      <c r="A141" s="20">
        <v>19</v>
      </c>
      <c r="B141" s="61" t="s">
        <v>161</v>
      </c>
      <c r="C141" s="61">
        <v>2010</v>
      </c>
      <c r="D141" s="61" t="s">
        <v>89</v>
      </c>
      <c r="E141" s="26">
        <v>76.099999999999994</v>
      </c>
      <c r="F141" s="47">
        <v>55</v>
      </c>
      <c r="G141" s="47">
        <v>59</v>
      </c>
      <c r="H141" s="47">
        <v>61</v>
      </c>
      <c r="I141" s="39">
        <v>61</v>
      </c>
      <c r="J141" s="28">
        <v>68</v>
      </c>
      <c r="K141" s="48">
        <v>76</v>
      </c>
      <c r="L141" s="28">
        <v>76</v>
      </c>
      <c r="M141" s="40">
        <v>76</v>
      </c>
      <c r="N141" s="22">
        <v>4</v>
      </c>
      <c r="O141" s="59">
        <f>SUM(I141,M141)</f>
        <v>137</v>
      </c>
      <c r="P141" s="16">
        <f>IF(M141=0,0,10^(0.787004341*LOG10(E141/153.757)^2)*O141)</f>
        <v>162.23627021791091</v>
      </c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thickBot="1" x14ac:dyDescent="0.3">
      <c r="A142" s="20">
        <v>13</v>
      </c>
      <c r="B142" s="61" t="s">
        <v>155</v>
      </c>
      <c r="C142" s="61">
        <v>2010</v>
      </c>
      <c r="D142" s="61" t="s">
        <v>148</v>
      </c>
      <c r="E142" s="26">
        <v>75.7</v>
      </c>
      <c r="F142" s="47">
        <v>57</v>
      </c>
      <c r="G142" s="47">
        <v>60</v>
      </c>
      <c r="H142" s="62">
        <v>62</v>
      </c>
      <c r="I142" s="39">
        <v>60</v>
      </c>
      <c r="J142" s="28">
        <v>76</v>
      </c>
      <c r="K142" s="28">
        <v>79</v>
      </c>
      <c r="L142" s="28">
        <v>82</v>
      </c>
      <c r="M142" s="40">
        <v>82</v>
      </c>
      <c r="N142" s="22">
        <v>3</v>
      </c>
      <c r="O142" s="59">
        <f>SUM(I142,M142)</f>
        <v>142</v>
      </c>
      <c r="P142" s="16">
        <f>IF(M142=0,0,10^(0.787004341*LOG10(E142/153.757)^2)*O142)</f>
        <v>168.58551413768308</v>
      </c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thickBot="1" x14ac:dyDescent="0.3">
      <c r="A143" s="20">
        <v>14</v>
      </c>
      <c r="B143" s="61" t="s">
        <v>156</v>
      </c>
      <c r="C143" s="61">
        <v>2010</v>
      </c>
      <c r="D143" s="61" t="s">
        <v>148</v>
      </c>
      <c r="E143" s="26">
        <v>55.5</v>
      </c>
      <c r="F143" s="47">
        <v>45</v>
      </c>
      <c r="G143" s="47">
        <v>50</v>
      </c>
      <c r="H143" s="47">
        <v>52</v>
      </c>
      <c r="I143" s="39">
        <v>52</v>
      </c>
      <c r="J143" s="28">
        <v>62</v>
      </c>
      <c r="K143" s="28">
        <v>65</v>
      </c>
      <c r="L143" s="28">
        <v>67</v>
      </c>
      <c r="M143" s="40">
        <v>67</v>
      </c>
      <c r="N143" s="22">
        <v>2</v>
      </c>
      <c r="O143" s="59">
        <f>SUM(I143,M143)</f>
        <v>119</v>
      </c>
      <c r="P143" s="16">
        <f>IF(M143=0,0,10^(0.787004341*LOG10(E143/153.757)^2)*O143)</f>
        <v>169.69792201048773</v>
      </c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thickBot="1" x14ac:dyDescent="0.3">
      <c r="A144" s="20">
        <v>11</v>
      </c>
      <c r="B144" s="61" t="s">
        <v>152</v>
      </c>
      <c r="C144" s="61">
        <v>2012</v>
      </c>
      <c r="D144" s="61" t="s">
        <v>153</v>
      </c>
      <c r="E144" s="26">
        <v>51.7</v>
      </c>
      <c r="F144" s="47">
        <v>48</v>
      </c>
      <c r="G144" s="47">
        <v>51</v>
      </c>
      <c r="H144" s="62">
        <v>53</v>
      </c>
      <c r="I144" s="39">
        <v>51</v>
      </c>
      <c r="J144" s="28">
        <v>58</v>
      </c>
      <c r="K144" s="28">
        <v>61</v>
      </c>
      <c r="L144" s="28">
        <v>63</v>
      </c>
      <c r="M144" s="40">
        <v>63</v>
      </c>
      <c r="N144" s="22">
        <v>1</v>
      </c>
      <c r="O144" s="59">
        <f>SUM(I144,M144)</f>
        <v>114</v>
      </c>
      <c r="P144" s="16">
        <f>IF(M144=0,0,10^(0.787004341*LOG10(E144/153.757)^2)*O144)</f>
        <v>171.09487951152386</v>
      </c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thickBot="1" x14ac:dyDescent="0.3">
      <c r="A145" s="20">
        <v>18</v>
      </c>
      <c r="B145" s="29" t="s">
        <v>160</v>
      </c>
      <c r="C145" s="29">
        <v>2008</v>
      </c>
      <c r="D145" s="61" t="s">
        <v>29</v>
      </c>
      <c r="E145" s="26">
        <v>63</v>
      </c>
      <c r="F145" s="47">
        <v>57</v>
      </c>
      <c r="G145" s="47">
        <v>60</v>
      </c>
      <c r="H145" s="47">
        <v>63</v>
      </c>
      <c r="I145" s="39">
        <v>63</v>
      </c>
      <c r="J145" s="28">
        <v>73</v>
      </c>
      <c r="K145" s="28">
        <v>77</v>
      </c>
      <c r="L145" s="48" t="s">
        <v>106</v>
      </c>
      <c r="M145" s="40">
        <v>77</v>
      </c>
      <c r="N145" s="22">
        <v>1</v>
      </c>
      <c r="O145" s="59">
        <f>SUM(I145,M145)</f>
        <v>140</v>
      </c>
      <c r="P145" s="200">
        <f>IF(M145=0,0,10^(0.787004341*LOG10(E145/153.757)^2)*O145)</f>
        <v>183.77998364442945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thickBot="1" x14ac:dyDescent="0.3">
      <c r="A146" s="20">
        <v>26</v>
      </c>
      <c r="B146" s="61" t="s">
        <v>143</v>
      </c>
      <c r="C146" s="61">
        <v>2013</v>
      </c>
      <c r="D146" s="61" t="s">
        <v>26</v>
      </c>
      <c r="E146" s="26">
        <v>64.05</v>
      </c>
      <c r="F146" s="47">
        <v>55</v>
      </c>
      <c r="G146" s="47">
        <v>59</v>
      </c>
      <c r="H146" s="47">
        <v>62</v>
      </c>
      <c r="I146" s="39">
        <v>62</v>
      </c>
      <c r="J146" s="28">
        <v>72</v>
      </c>
      <c r="K146" s="28">
        <v>77</v>
      </c>
      <c r="L146" s="28">
        <v>80</v>
      </c>
      <c r="M146" s="40">
        <v>80</v>
      </c>
      <c r="N146" s="22">
        <v>1</v>
      </c>
      <c r="O146" s="59">
        <f>SUM(I146,M146)</f>
        <v>142</v>
      </c>
      <c r="P146" s="199">
        <f>IF(M146=0,0,10^(0.787004341*LOG10(E146/153.757)^2)*O146)</f>
        <v>184.55283233418083</v>
      </c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thickBot="1" x14ac:dyDescent="0.3">
      <c r="A147" s="20">
        <v>21</v>
      </c>
      <c r="B147" s="61" t="s">
        <v>164</v>
      </c>
      <c r="C147" s="61">
        <v>2006</v>
      </c>
      <c r="D147" s="61" t="s">
        <v>23</v>
      </c>
      <c r="E147" s="26">
        <v>63.6</v>
      </c>
      <c r="F147" s="47">
        <v>63</v>
      </c>
      <c r="G147" s="47">
        <v>67</v>
      </c>
      <c r="H147" s="62">
        <v>70</v>
      </c>
      <c r="I147" s="39">
        <v>67</v>
      </c>
      <c r="J147" s="28">
        <v>80</v>
      </c>
      <c r="K147" s="48">
        <v>83</v>
      </c>
      <c r="L147" s="48">
        <v>83</v>
      </c>
      <c r="M147" s="40">
        <v>80</v>
      </c>
      <c r="N147" s="22">
        <v>1</v>
      </c>
      <c r="O147" s="59">
        <f>SUM(I147,M147)</f>
        <v>147</v>
      </c>
      <c r="P147" s="198">
        <f>IF(M147=0,0,10^(0.787004341*LOG10(E147/153.757)^2)*O147)</f>
        <v>191.86248732947254</v>
      </c>
      <c r="Q147" s="5"/>
      <c r="R147" s="5"/>
      <c r="S147" s="5"/>
      <c r="T147" s="5"/>
      <c r="U147" s="5"/>
      <c r="V147" s="5"/>
      <c r="W147" s="5"/>
      <c r="X147" s="5"/>
      <c r="Y147" s="5"/>
      <c r="Z147" s="5"/>
    </row>
  </sheetData>
  <sortState ref="A122:Z146">
    <sortCondition ref="P122:P146"/>
  </sortState>
  <mergeCells count="1">
    <mergeCell ref="E122:K1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640625" defaultRowHeight="15" customHeight="1" x14ac:dyDescent="0.25"/>
  <cols>
    <col min="1" max="1" width="3" customWidth="1"/>
    <col min="2" max="2" width="19.21875" customWidth="1"/>
    <col min="3" max="3" width="5.88671875" customWidth="1"/>
    <col min="4" max="4" width="9.88671875" customWidth="1"/>
    <col min="5" max="15" width="5.88671875" customWidth="1"/>
    <col min="16" max="16" width="8.21875" customWidth="1"/>
    <col min="17" max="26" width="7" customWidth="1"/>
  </cols>
  <sheetData>
    <row r="1" spans="1:26" ht="12.75" customHeight="1" x14ac:dyDescent="0.25">
      <c r="A1" s="108"/>
      <c r="B1" s="108"/>
      <c r="C1" s="108"/>
      <c r="D1" s="108"/>
      <c r="E1" s="108"/>
      <c r="F1" s="108"/>
      <c r="G1" s="108"/>
      <c r="H1" s="108"/>
      <c r="I1" s="109"/>
      <c r="J1" s="108"/>
      <c r="K1" s="108"/>
      <c r="L1" s="108"/>
      <c r="M1" s="109"/>
      <c r="N1" s="108"/>
      <c r="O1" s="109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26" ht="12.75" customHeight="1" x14ac:dyDescent="0.25">
      <c r="A2" s="159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60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26" ht="12.75" customHeight="1" x14ac:dyDescent="0.25">
      <c r="A3" s="161" t="s">
        <v>237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60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4" spans="1:26" ht="12.75" customHeight="1" x14ac:dyDescent="0.25">
      <c r="A4" s="161" t="s">
        <v>238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60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26" ht="12.75" customHeight="1" x14ac:dyDescent="0.25">
      <c r="A5" s="178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4"/>
      <c r="O5" s="110"/>
      <c r="P5" s="111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ht="12.75" customHeight="1" x14ac:dyDescent="0.25">
      <c r="A6" s="146" t="s">
        <v>4</v>
      </c>
      <c r="B6" s="165" t="s">
        <v>5</v>
      </c>
      <c r="C6" s="146" t="s">
        <v>6</v>
      </c>
      <c r="D6" s="146" t="s">
        <v>7</v>
      </c>
      <c r="E6" s="148" t="s">
        <v>8</v>
      </c>
      <c r="F6" s="149" t="s">
        <v>9</v>
      </c>
      <c r="G6" s="150"/>
      <c r="H6" s="150"/>
      <c r="I6" s="151"/>
      <c r="J6" s="149" t="s">
        <v>10</v>
      </c>
      <c r="K6" s="150"/>
      <c r="L6" s="150"/>
      <c r="M6" s="151"/>
      <c r="N6" s="152" t="s">
        <v>11</v>
      </c>
      <c r="O6" s="166" t="s">
        <v>17</v>
      </c>
      <c r="P6" s="148" t="s">
        <v>12</v>
      </c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26" ht="12.75" customHeight="1" x14ac:dyDescent="0.25">
      <c r="A7" s="147"/>
      <c r="B7" s="147"/>
      <c r="C7" s="147"/>
      <c r="D7" s="147"/>
      <c r="E7" s="147"/>
      <c r="F7" s="3" t="s">
        <v>13</v>
      </c>
      <c r="G7" s="3" t="s">
        <v>14</v>
      </c>
      <c r="H7" s="3" t="s">
        <v>15</v>
      </c>
      <c r="I7" s="4" t="s">
        <v>16</v>
      </c>
      <c r="J7" s="3" t="s">
        <v>13</v>
      </c>
      <c r="K7" s="3" t="s">
        <v>14</v>
      </c>
      <c r="L7" s="3" t="s">
        <v>15</v>
      </c>
      <c r="M7" s="4" t="s">
        <v>16</v>
      </c>
      <c r="N7" s="147"/>
      <c r="O7" s="147"/>
      <c r="P7" s="147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26" ht="12.75" customHeight="1" x14ac:dyDescent="0.25">
      <c r="A8" s="153" t="s">
        <v>239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5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26" ht="12.75" customHeight="1" x14ac:dyDescent="0.25">
      <c r="A9" s="112">
        <v>1</v>
      </c>
      <c r="B9" s="113" t="s">
        <v>240</v>
      </c>
      <c r="C9" s="114">
        <v>2004</v>
      </c>
      <c r="D9" s="115" t="s">
        <v>23</v>
      </c>
      <c r="E9" s="116">
        <v>59.6</v>
      </c>
      <c r="F9" s="117">
        <v>61</v>
      </c>
      <c r="G9" s="117">
        <v>65</v>
      </c>
      <c r="H9" s="117">
        <v>67</v>
      </c>
      <c r="I9" s="118">
        <v>67</v>
      </c>
      <c r="J9" s="119">
        <v>71</v>
      </c>
      <c r="K9" s="117">
        <v>75</v>
      </c>
      <c r="L9" s="117">
        <v>77</v>
      </c>
      <c r="M9" s="118">
        <v>77</v>
      </c>
      <c r="N9" s="120">
        <v>2</v>
      </c>
      <c r="O9" s="121">
        <f t="shared" ref="O9:O10" si="0">I9+M9</f>
        <v>144</v>
      </c>
      <c r="P9" s="122">
        <f t="shared" ref="P9:P10" si="1">IF(O9=0,0,10^(0.75194503*LOG10(E9/175.508)^2)*O9)</f>
        <v>210.7641807652947</v>
      </c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2.75" customHeight="1" x14ac:dyDescent="0.25">
      <c r="A10" s="112">
        <v>3</v>
      </c>
      <c r="B10" s="123" t="s">
        <v>241</v>
      </c>
      <c r="C10" s="124">
        <v>2003</v>
      </c>
      <c r="D10" s="125" t="s">
        <v>23</v>
      </c>
      <c r="E10" s="116">
        <v>60.5</v>
      </c>
      <c r="F10" s="126">
        <v>65</v>
      </c>
      <c r="G10" s="117">
        <v>65</v>
      </c>
      <c r="H10" s="119">
        <v>68</v>
      </c>
      <c r="I10" s="118">
        <v>68</v>
      </c>
      <c r="J10" s="119">
        <v>75</v>
      </c>
      <c r="K10" s="117">
        <v>80</v>
      </c>
      <c r="L10" s="117">
        <v>85</v>
      </c>
      <c r="M10" s="118">
        <v>85</v>
      </c>
      <c r="N10" s="120">
        <v>1</v>
      </c>
      <c r="O10" s="121">
        <f t="shared" si="0"/>
        <v>153</v>
      </c>
      <c r="P10" s="122">
        <f t="shared" si="1"/>
        <v>221.59811847656636</v>
      </c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ht="12.75" customHeight="1" x14ac:dyDescent="0.25">
      <c r="A11" s="153" t="s">
        <v>242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5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26" ht="12.75" customHeight="1" x14ac:dyDescent="0.25">
      <c r="A12" s="127">
        <v>5</v>
      </c>
      <c r="B12" s="113" t="s">
        <v>243</v>
      </c>
      <c r="C12" s="114">
        <v>2004</v>
      </c>
      <c r="D12" s="115" t="s">
        <v>124</v>
      </c>
      <c r="E12" s="128">
        <v>65.5</v>
      </c>
      <c r="F12" s="129">
        <v>35</v>
      </c>
      <c r="G12" s="130" t="s">
        <v>244</v>
      </c>
      <c r="H12" s="130" t="s">
        <v>244</v>
      </c>
      <c r="I12" s="118">
        <v>0</v>
      </c>
      <c r="J12" s="131" t="s">
        <v>244</v>
      </c>
      <c r="K12" s="130" t="s">
        <v>244</v>
      </c>
      <c r="L12" s="130" t="s">
        <v>244</v>
      </c>
      <c r="M12" s="118">
        <v>0</v>
      </c>
      <c r="N12" s="120" t="s">
        <v>245</v>
      </c>
      <c r="O12" s="121">
        <f t="shared" ref="O12:O17" si="2">I12+M12</f>
        <v>0</v>
      </c>
      <c r="P12" s="122">
        <f t="shared" ref="P12:P17" si="3">IF(O12=0,0,10^(0.75194503*LOG10(E12/175.508)^2)*O12)</f>
        <v>0</v>
      </c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26" ht="12.75" customHeight="1" x14ac:dyDescent="0.25">
      <c r="A13" s="127">
        <v>8</v>
      </c>
      <c r="B13" s="113" t="s">
        <v>246</v>
      </c>
      <c r="C13" s="114">
        <v>2003</v>
      </c>
      <c r="D13" s="115" t="s">
        <v>247</v>
      </c>
      <c r="E13" s="128">
        <v>65.7</v>
      </c>
      <c r="F13" s="132">
        <v>53</v>
      </c>
      <c r="G13" s="117">
        <v>57</v>
      </c>
      <c r="H13" s="117">
        <v>60</v>
      </c>
      <c r="I13" s="118">
        <v>60</v>
      </c>
      <c r="J13" s="133">
        <v>70</v>
      </c>
      <c r="K13" s="117">
        <v>70</v>
      </c>
      <c r="L13" s="126">
        <v>81</v>
      </c>
      <c r="M13" s="118">
        <v>70</v>
      </c>
      <c r="N13" s="120">
        <v>5</v>
      </c>
      <c r="O13" s="121">
        <f t="shared" si="2"/>
        <v>130</v>
      </c>
      <c r="P13" s="122">
        <f t="shared" si="3"/>
        <v>178.18551731644541</v>
      </c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26" ht="13.5" customHeight="1" x14ac:dyDescent="0.3">
      <c r="A14" s="127">
        <v>9</v>
      </c>
      <c r="B14" s="134" t="s">
        <v>248</v>
      </c>
      <c r="C14" s="114">
        <v>2003</v>
      </c>
      <c r="D14" s="115" t="s">
        <v>249</v>
      </c>
      <c r="E14" s="128">
        <v>65.599999999999994</v>
      </c>
      <c r="F14" s="132">
        <v>55</v>
      </c>
      <c r="G14" s="117">
        <v>60</v>
      </c>
      <c r="H14" s="117">
        <v>63</v>
      </c>
      <c r="I14" s="118">
        <v>63</v>
      </c>
      <c r="J14" s="119">
        <v>70</v>
      </c>
      <c r="K14" s="117">
        <v>74</v>
      </c>
      <c r="L14" s="117">
        <v>77</v>
      </c>
      <c r="M14" s="118">
        <v>77</v>
      </c>
      <c r="N14" s="120">
        <v>3</v>
      </c>
      <c r="O14" s="121">
        <f t="shared" si="2"/>
        <v>140</v>
      </c>
      <c r="P14" s="122">
        <f t="shared" si="3"/>
        <v>192.07991574120504</v>
      </c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ht="12.75" customHeight="1" x14ac:dyDescent="0.25">
      <c r="A15" s="127">
        <v>10</v>
      </c>
      <c r="B15" s="135" t="s">
        <v>250</v>
      </c>
      <c r="C15" s="114">
        <v>2004</v>
      </c>
      <c r="D15" s="115" t="s">
        <v>251</v>
      </c>
      <c r="E15" s="128">
        <v>66.3</v>
      </c>
      <c r="F15" s="132">
        <v>58</v>
      </c>
      <c r="G15" s="117">
        <v>61</v>
      </c>
      <c r="H15" s="126">
        <v>64</v>
      </c>
      <c r="I15" s="118">
        <v>61</v>
      </c>
      <c r="J15" s="119">
        <v>70</v>
      </c>
      <c r="K15" s="126">
        <v>74</v>
      </c>
      <c r="L15" s="126">
        <v>75</v>
      </c>
      <c r="M15" s="118">
        <v>70</v>
      </c>
      <c r="N15" s="120">
        <v>4</v>
      </c>
      <c r="O15" s="121">
        <f t="shared" si="2"/>
        <v>131</v>
      </c>
      <c r="P15" s="122">
        <f t="shared" si="3"/>
        <v>178.51647679171188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26" ht="12.75" customHeight="1" x14ac:dyDescent="0.25">
      <c r="A16" s="127">
        <v>15</v>
      </c>
      <c r="B16" s="113" t="s">
        <v>252</v>
      </c>
      <c r="C16" s="114">
        <v>2003</v>
      </c>
      <c r="D16" s="115" t="s">
        <v>23</v>
      </c>
      <c r="E16" s="128">
        <v>65.2</v>
      </c>
      <c r="F16" s="132">
        <v>62</v>
      </c>
      <c r="G16" s="117">
        <v>65</v>
      </c>
      <c r="H16" s="126">
        <v>70</v>
      </c>
      <c r="I16" s="118">
        <v>65</v>
      </c>
      <c r="J16" s="119">
        <v>73</v>
      </c>
      <c r="K16" s="117">
        <v>76</v>
      </c>
      <c r="L16" s="117">
        <v>80</v>
      </c>
      <c r="M16" s="118">
        <v>80</v>
      </c>
      <c r="N16" s="120">
        <v>2</v>
      </c>
      <c r="O16" s="121">
        <f t="shared" si="2"/>
        <v>145</v>
      </c>
      <c r="P16" s="122">
        <f t="shared" si="3"/>
        <v>199.72596813186249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2.75" customHeight="1" x14ac:dyDescent="0.25">
      <c r="A17" s="112">
        <v>19</v>
      </c>
      <c r="B17" s="113" t="s">
        <v>253</v>
      </c>
      <c r="C17" s="114">
        <v>2003</v>
      </c>
      <c r="D17" s="115" t="s">
        <v>23</v>
      </c>
      <c r="E17" s="116">
        <v>66.3</v>
      </c>
      <c r="F17" s="117">
        <v>113</v>
      </c>
      <c r="G17" s="126">
        <v>117</v>
      </c>
      <c r="H17" s="126">
        <v>119</v>
      </c>
      <c r="I17" s="118">
        <v>113</v>
      </c>
      <c r="J17" s="119">
        <v>136</v>
      </c>
      <c r="K17" s="117">
        <v>141</v>
      </c>
      <c r="L17" s="126">
        <v>144</v>
      </c>
      <c r="M17" s="118">
        <v>141</v>
      </c>
      <c r="N17" s="120">
        <v>1</v>
      </c>
      <c r="O17" s="121">
        <f t="shared" si="2"/>
        <v>254</v>
      </c>
      <c r="P17" s="122">
        <f t="shared" si="3"/>
        <v>346.13118400835742</v>
      </c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2.75" customHeight="1" x14ac:dyDescent="0.25">
      <c r="A18" s="153" t="s">
        <v>254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5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2.75" customHeight="1" x14ac:dyDescent="0.25">
      <c r="A19" s="127">
        <v>21</v>
      </c>
      <c r="B19" s="113" t="s">
        <v>255</v>
      </c>
      <c r="C19" s="114">
        <v>2003</v>
      </c>
      <c r="D19" s="115" t="s">
        <v>29</v>
      </c>
      <c r="E19" s="128">
        <v>72.2</v>
      </c>
      <c r="F19" s="129">
        <v>65</v>
      </c>
      <c r="G19" s="126">
        <v>65</v>
      </c>
      <c r="H19" s="126">
        <v>66</v>
      </c>
      <c r="I19" s="118">
        <v>0</v>
      </c>
      <c r="J19" s="131" t="s">
        <v>245</v>
      </c>
      <c r="K19" s="130" t="s">
        <v>245</v>
      </c>
      <c r="L19" s="130" t="s">
        <v>245</v>
      </c>
      <c r="M19" s="118">
        <v>0</v>
      </c>
      <c r="N19" s="120" t="s">
        <v>245</v>
      </c>
      <c r="O19" s="121">
        <f t="shared" ref="O19:O21" si="4">I19+M19</f>
        <v>0</v>
      </c>
      <c r="P19" s="122">
        <f t="shared" ref="P19:P21" si="5">IF(O19=0,0,10^(0.75194503*LOG10(E19/175.508)^2)*O19)</f>
        <v>0</v>
      </c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2.75" customHeight="1" x14ac:dyDescent="0.25">
      <c r="A20" s="112">
        <v>22</v>
      </c>
      <c r="B20" s="113" t="s">
        <v>256</v>
      </c>
      <c r="C20" s="114">
        <v>2003</v>
      </c>
      <c r="D20" s="115" t="s">
        <v>26</v>
      </c>
      <c r="E20" s="116">
        <v>71.5</v>
      </c>
      <c r="F20" s="117">
        <v>73</v>
      </c>
      <c r="G20" s="117">
        <v>77</v>
      </c>
      <c r="H20" s="126">
        <v>80</v>
      </c>
      <c r="I20" s="118">
        <v>77</v>
      </c>
      <c r="J20" s="119">
        <v>87</v>
      </c>
      <c r="K20" s="126">
        <v>90</v>
      </c>
      <c r="L20" s="126">
        <v>90</v>
      </c>
      <c r="M20" s="118">
        <v>87</v>
      </c>
      <c r="N20" s="120">
        <v>2</v>
      </c>
      <c r="O20" s="121">
        <f t="shared" si="4"/>
        <v>164</v>
      </c>
      <c r="P20" s="122">
        <f t="shared" si="5"/>
        <v>213.40733157754562</v>
      </c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2.75" customHeight="1" x14ac:dyDescent="0.25">
      <c r="A21" s="127">
        <v>25</v>
      </c>
      <c r="B21" s="113" t="s">
        <v>181</v>
      </c>
      <c r="C21" s="114">
        <v>2004</v>
      </c>
      <c r="D21" s="115" t="s">
        <v>29</v>
      </c>
      <c r="E21" s="128">
        <v>68.2</v>
      </c>
      <c r="F21" s="132">
        <v>75</v>
      </c>
      <c r="G21" s="117">
        <v>82</v>
      </c>
      <c r="H21" s="126">
        <v>87</v>
      </c>
      <c r="I21" s="118">
        <v>82</v>
      </c>
      <c r="J21" s="119">
        <v>90</v>
      </c>
      <c r="K21" s="117">
        <v>95</v>
      </c>
      <c r="L21" s="130" t="s">
        <v>244</v>
      </c>
      <c r="M21" s="118">
        <v>95</v>
      </c>
      <c r="N21" s="120">
        <v>1</v>
      </c>
      <c r="O21" s="121">
        <f t="shared" si="4"/>
        <v>177</v>
      </c>
      <c r="P21" s="122">
        <f t="shared" si="5"/>
        <v>236.96895567166908</v>
      </c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2.75" customHeight="1" x14ac:dyDescent="0.25">
      <c r="A22" s="153" t="s">
        <v>257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5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2.75" customHeight="1" x14ac:dyDescent="0.25">
      <c r="A23" s="136">
        <v>29</v>
      </c>
      <c r="B23" s="123" t="s">
        <v>258</v>
      </c>
      <c r="C23" s="124">
        <v>2003</v>
      </c>
      <c r="D23" s="125" t="s">
        <v>29</v>
      </c>
      <c r="E23" s="128">
        <v>75.900000000000006</v>
      </c>
      <c r="F23" s="132">
        <v>84</v>
      </c>
      <c r="G23" s="117">
        <v>88</v>
      </c>
      <c r="H23" s="117">
        <v>90</v>
      </c>
      <c r="I23" s="118">
        <v>90</v>
      </c>
      <c r="J23" s="119">
        <v>110</v>
      </c>
      <c r="K23" s="117">
        <v>115</v>
      </c>
      <c r="L23" s="126">
        <v>118</v>
      </c>
      <c r="M23" s="118">
        <v>115</v>
      </c>
      <c r="N23" s="120">
        <v>2</v>
      </c>
      <c r="O23" s="121">
        <f t="shared" ref="O23:O24" si="6">I23+M23</f>
        <v>205</v>
      </c>
      <c r="P23" s="122">
        <f t="shared" ref="P23:P24" si="7">IF(O23=0,0,10^(0.75194503*LOG10(E23/175.508)^2)*O23)</f>
        <v>257.87768170727134</v>
      </c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2.75" customHeight="1" x14ac:dyDescent="0.25">
      <c r="A24" s="127">
        <v>33</v>
      </c>
      <c r="B24" s="137" t="s">
        <v>259</v>
      </c>
      <c r="C24" s="138">
        <v>2004</v>
      </c>
      <c r="D24" s="139" t="s">
        <v>251</v>
      </c>
      <c r="E24" s="128">
        <v>88.5</v>
      </c>
      <c r="F24" s="132">
        <v>100</v>
      </c>
      <c r="G24" s="117">
        <v>105</v>
      </c>
      <c r="H24" s="117">
        <v>109</v>
      </c>
      <c r="I24" s="118">
        <v>109</v>
      </c>
      <c r="J24" s="119">
        <v>120</v>
      </c>
      <c r="K24" s="117">
        <v>125</v>
      </c>
      <c r="L24" s="117">
        <v>129</v>
      </c>
      <c r="M24" s="118">
        <v>129</v>
      </c>
      <c r="N24" s="120">
        <v>1</v>
      </c>
      <c r="O24" s="121">
        <f t="shared" si="6"/>
        <v>238</v>
      </c>
      <c r="P24" s="122">
        <f t="shared" si="7"/>
        <v>277.37245368207249</v>
      </c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2.75" customHeight="1" x14ac:dyDescent="0.25">
      <c r="A25" s="153" t="s">
        <v>260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5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3.5" customHeight="1" x14ac:dyDescent="0.25">
      <c r="A26" s="127">
        <v>35</v>
      </c>
      <c r="B26" s="140" t="s">
        <v>210</v>
      </c>
      <c r="C26" s="136">
        <v>2004</v>
      </c>
      <c r="D26" s="141" t="s">
        <v>124</v>
      </c>
      <c r="E26" s="128">
        <v>96</v>
      </c>
      <c r="F26" s="129">
        <v>45</v>
      </c>
      <c r="G26" s="126">
        <v>45</v>
      </c>
      <c r="H26" s="126">
        <v>45</v>
      </c>
      <c r="I26" s="118">
        <v>0</v>
      </c>
      <c r="J26" s="131" t="s">
        <v>244</v>
      </c>
      <c r="K26" s="130" t="s">
        <v>244</v>
      </c>
      <c r="L26" s="130" t="s">
        <v>244</v>
      </c>
      <c r="M26" s="118">
        <v>0</v>
      </c>
      <c r="N26" s="120" t="s">
        <v>244</v>
      </c>
      <c r="O26" s="121">
        <f t="shared" ref="O26:O28" si="8">I26+M26</f>
        <v>0</v>
      </c>
      <c r="P26" s="122">
        <f t="shared" ref="P26:P28" si="9">IF(O26=0,0,10^(0.75194503*LOG10(E26/175.508)^2)*O26)</f>
        <v>0</v>
      </c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2.75" customHeight="1" x14ac:dyDescent="0.25">
      <c r="A27" s="127">
        <v>36</v>
      </c>
      <c r="B27" s="113" t="s">
        <v>261</v>
      </c>
      <c r="C27" s="114">
        <v>2004</v>
      </c>
      <c r="D27" s="115" t="s">
        <v>26</v>
      </c>
      <c r="E27" s="128">
        <v>89.4</v>
      </c>
      <c r="F27" s="132">
        <v>50</v>
      </c>
      <c r="G27" s="130" t="s">
        <v>262</v>
      </c>
      <c r="H27" s="130" t="s">
        <v>244</v>
      </c>
      <c r="I27" s="118">
        <v>50</v>
      </c>
      <c r="J27" s="133">
        <v>50</v>
      </c>
      <c r="K27" s="117">
        <v>50</v>
      </c>
      <c r="L27" s="130" t="s">
        <v>244</v>
      </c>
      <c r="M27" s="118">
        <v>50</v>
      </c>
      <c r="N27" s="120">
        <v>2</v>
      </c>
      <c r="O27" s="121">
        <f t="shared" si="8"/>
        <v>100</v>
      </c>
      <c r="P27" s="122">
        <f t="shared" si="9"/>
        <v>116.02079565196183</v>
      </c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2.75" customHeight="1" x14ac:dyDescent="0.25">
      <c r="A28" s="112">
        <v>39</v>
      </c>
      <c r="B28" s="113" t="s">
        <v>263</v>
      </c>
      <c r="C28" s="114">
        <v>2003</v>
      </c>
      <c r="D28" s="115" t="s">
        <v>29</v>
      </c>
      <c r="E28" s="116">
        <v>92.1</v>
      </c>
      <c r="F28" s="117">
        <v>80</v>
      </c>
      <c r="G28" s="117">
        <v>85</v>
      </c>
      <c r="H28" s="130" t="s">
        <v>244</v>
      </c>
      <c r="I28" s="118">
        <v>85</v>
      </c>
      <c r="J28" s="119">
        <v>110</v>
      </c>
      <c r="K28" s="117">
        <v>115</v>
      </c>
      <c r="L28" s="130" t="s">
        <v>244</v>
      </c>
      <c r="M28" s="118">
        <v>115</v>
      </c>
      <c r="N28" s="120">
        <v>1</v>
      </c>
      <c r="O28" s="121">
        <f t="shared" si="8"/>
        <v>200</v>
      </c>
      <c r="P28" s="122">
        <f t="shared" si="9"/>
        <v>229.08580958895155</v>
      </c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2.75" customHeight="1" x14ac:dyDescent="0.25">
      <c r="A29" s="153" t="s">
        <v>264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5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2.75" customHeight="1" x14ac:dyDescent="0.25">
      <c r="A30" s="112">
        <v>42</v>
      </c>
      <c r="B30" s="113" t="s">
        <v>265</v>
      </c>
      <c r="C30" s="114">
        <v>2004</v>
      </c>
      <c r="D30" s="115" t="s">
        <v>29</v>
      </c>
      <c r="E30" s="116">
        <v>132.6</v>
      </c>
      <c r="F30" s="117">
        <v>70</v>
      </c>
      <c r="G30" s="130" t="s">
        <v>244</v>
      </c>
      <c r="H30" s="130" t="s">
        <v>244</v>
      </c>
      <c r="I30" s="118">
        <v>70</v>
      </c>
      <c r="J30" s="119">
        <v>90</v>
      </c>
      <c r="K30" s="117">
        <v>100</v>
      </c>
      <c r="L30" s="126">
        <v>110</v>
      </c>
      <c r="M30" s="118">
        <v>100</v>
      </c>
      <c r="N30" s="120">
        <v>4</v>
      </c>
      <c r="O30" s="121">
        <f t="shared" ref="O30:O33" si="10">I30+M30</f>
        <v>170</v>
      </c>
      <c r="P30" s="122">
        <f t="shared" ref="P30:P33" si="11">IF(O30=0,0,10^(0.75194503*LOG10(E30/175.508)^2)*O30)</f>
        <v>174.41975449012804</v>
      </c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2.75" customHeight="1" x14ac:dyDescent="0.25">
      <c r="A31" s="112">
        <v>48</v>
      </c>
      <c r="B31" s="113" t="s">
        <v>266</v>
      </c>
      <c r="C31" s="114">
        <v>2003</v>
      </c>
      <c r="D31" s="115" t="s">
        <v>251</v>
      </c>
      <c r="E31" s="116">
        <v>100.7</v>
      </c>
      <c r="F31" s="117">
        <v>95</v>
      </c>
      <c r="G31" s="117">
        <v>100</v>
      </c>
      <c r="H31" s="117">
        <v>105</v>
      </c>
      <c r="I31" s="118">
        <v>105</v>
      </c>
      <c r="J31" s="119">
        <v>121</v>
      </c>
      <c r="K31" s="117">
        <v>127</v>
      </c>
      <c r="L31" s="117">
        <v>130</v>
      </c>
      <c r="M31" s="118">
        <v>130</v>
      </c>
      <c r="N31" s="120">
        <v>2</v>
      </c>
      <c r="O31" s="121">
        <f t="shared" si="10"/>
        <v>235</v>
      </c>
      <c r="P31" s="122">
        <f t="shared" si="11"/>
        <v>259.91932354220597</v>
      </c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2.75" customHeight="1" x14ac:dyDescent="0.25">
      <c r="A32" s="127">
        <v>49</v>
      </c>
      <c r="B32" s="113" t="s">
        <v>267</v>
      </c>
      <c r="C32" s="114">
        <v>2004</v>
      </c>
      <c r="D32" s="115" t="s">
        <v>29</v>
      </c>
      <c r="E32" s="128">
        <v>124.5</v>
      </c>
      <c r="F32" s="132">
        <v>90</v>
      </c>
      <c r="G32" s="117">
        <v>97</v>
      </c>
      <c r="H32" s="117">
        <v>105</v>
      </c>
      <c r="I32" s="118">
        <v>105</v>
      </c>
      <c r="J32" s="119">
        <v>115</v>
      </c>
      <c r="K32" s="126">
        <v>122</v>
      </c>
      <c r="L32" s="126">
        <v>122</v>
      </c>
      <c r="M32" s="118">
        <v>115</v>
      </c>
      <c r="N32" s="120">
        <v>3</v>
      </c>
      <c r="O32" s="121">
        <f t="shared" si="10"/>
        <v>220</v>
      </c>
      <c r="P32" s="122">
        <f t="shared" si="11"/>
        <v>228.63631380001601</v>
      </c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2.75" customHeight="1" x14ac:dyDescent="0.25">
      <c r="A33" s="127">
        <v>50</v>
      </c>
      <c r="B33" s="113" t="s">
        <v>268</v>
      </c>
      <c r="C33" s="114">
        <v>2003</v>
      </c>
      <c r="D33" s="115" t="s">
        <v>251</v>
      </c>
      <c r="E33" s="142">
        <v>97.6</v>
      </c>
      <c r="F33" s="117">
        <v>108</v>
      </c>
      <c r="G33" s="143">
        <v>113</v>
      </c>
      <c r="H33" s="130" t="s">
        <v>244</v>
      </c>
      <c r="I33" s="118">
        <v>113</v>
      </c>
      <c r="J33" s="119">
        <v>127</v>
      </c>
      <c r="K33" s="130" t="s">
        <v>244</v>
      </c>
      <c r="L33" s="130" t="s">
        <v>244</v>
      </c>
      <c r="M33" s="118">
        <v>127</v>
      </c>
      <c r="N33" s="120">
        <v>1</v>
      </c>
      <c r="O33" s="121">
        <f t="shared" si="10"/>
        <v>240</v>
      </c>
      <c r="P33" s="122">
        <f t="shared" si="11"/>
        <v>268.56403221989854</v>
      </c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2.75" customHeight="1" x14ac:dyDescent="0.25">
      <c r="A34" s="179" t="s">
        <v>269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60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2.75" customHeight="1" x14ac:dyDescent="0.25">
      <c r="A35" s="180" t="s">
        <v>270</v>
      </c>
      <c r="B35" s="151"/>
      <c r="C35" s="180" t="s">
        <v>5</v>
      </c>
      <c r="D35" s="150"/>
      <c r="E35" s="151"/>
      <c r="F35" s="180" t="s">
        <v>271</v>
      </c>
      <c r="G35" s="151"/>
      <c r="H35" s="180" t="s">
        <v>272</v>
      </c>
      <c r="I35" s="151"/>
      <c r="J35" s="175"/>
      <c r="K35" s="157"/>
      <c r="L35" s="160"/>
      <c r="M35" s="144"/>
      <c r="N35" s="144"/>
      <c r="O35" s="145"/>
      <c r="P35" s="145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2.75" customHeight="1" x14ac:dyDescent="0.25">
      <c r="A36" s="174" t="s">
        <v>273</v>
      </c>
      <c r="B36" s="151"/>
      <c r="C36" s="174" t="s">
        <v>274</v>
      </c>
      <c r="D36" s="150"/>
      <c r="E36" s="151"/>
      <c r="F36" s="174" t="s">
        <v>23</v>
      </c>
      <c r="G36" s="151"/>
      <c r="H36" s="176" t="s">
        <v>275</v>
      </c>
      <c r="I36" s="151"/>
      <c r="J36" s="175"/>
      <c r="K36" s="157"/>
      <c r="L36" s="160"/>
      <c r="M36" s="144"/>
      <c r="N36" s="144"/>
      <c r="O36" s="144"/>
      <c r="P36" s="144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2.75" customHeight="1" x14ac:dyDescent="0.25">
      <c r="A37" s="174" t="s">
        <v>276</v>
      </c>
      <c r="B37" s="151"/>
      <c r="C37" s="174" t="s">
        <v>199</v>
      </c>
      <c r="D37" s="150"/>
      <c r="E37" s="151"/>
      <c r="F37" s="174" t="s">
        <v>29</v>
      </c>
      <c r="G37" s="151"/>
      <c r="H37" s="176" t="s">
        <v>275</v>
      </c>
      <c r="I37" s="151"/>
      <c r="J37" s="175"/>
      <c r="K37" s="157"/>
      <c r="L37" s="160"/>
      <c r="M37" s="144"/>
      <c r="N37" s="144"/>
      <c r="O37" s="144"/>
      <c r="P37" s="144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2.75" customHeight="1" x14ac:dyDescent="0.25">
      <c r="A38" s="174" t="s">
        <v>277</v>
      </c>
      <c r="B38" s="151"/>
      <c r="C38" s="174" t="s">
        <v>278</v>
      </c>
      <c r="D38" s="150"/>
      <c r="E38" s="151"/>
      <c r="F38" s="174" t="s">
        <v>279</v>
      </c>
      <c r="G38" s="151"/>
      <c r="H38" s="176" t="s">
        <v>275</v>
      </c>
      <c r="I38" s="151"/>
      <c r="J38" s="175"/>
      <c r="K38" s="157"/>
      <c r="L38" s="160"/>
      <c r="M38" s="144"/>
      <c r="N38" s="144"/>
      <c r="O38" s="144"/>
      <c r="P38" s="144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2.75" customHeight="1" x14ac:dyDescent="0.25">
      <c r="A39" s="174" t="s">
        <v>280</v>
      </c>
      <c r="B39" s="151"/>
      <c r="C39" s="174" t="s">
        <v>281</v>
      </c>
      <c r="D39" s="150"/>
      <c r="E39" s="151"/>
      <c r="F39" s="174" t="s">
        <v>23</v>
      </c>
      <c r="G39" s="151"/>
      <c r="H39" s="176" t="s">
        <v>282</v>
      </c>
      <c r="I39" s="151"/>
      <c r="J39" s="175"/>
      <c r="K39" s="157"/>
      <c r="L39" s="160"/>
      <c r="M39" s="144"/>
      <c r="N39" s="144"/>
      <c r="O39" s="144"/>
      <c r="P39" s="144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2.75" customHeight="1" x14ac:dyDescent="0.25">
      <c r="A40" s="174" t="s">
        <v>283</v>
      </c>
      <c r="B40" s="151"/>
      <c r="C40" s="174" t="s">
        <v>284</v>
      </c>
      <c r="D40" s="150"/>
      <c r="E40" s="151"/>
      <c r="F40" s="174" t="s">
        <v>23</v>
      </c>
      <c r="G40" s="151"/>
      <c r="H40" s="176" t="s">
        <v>282</v>
      </c>
      <c r="I40" s="151"/>
      <c r="J40" s="177"/>
      <c r="K40" s="157"/>
      <c r="L40" s="160"/>
      <c r="M40" s="144"/>
      <c r="N40" s="144"/>
      <c r="O40" s="144"/>
      <c r="P40" s="144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2.75" customHeight="1" x14ac:dyDescent="0.25">
      <c r="A41" s="108"/>
      <c r="B41" s="108"/>
      <c r="C41" s="108"/>
      <c r="D41" s="108"/>
      <c r="E41" s="108"/>
      <c r="F41" s="108"/>
      <c r="G41" s="108"/>
      <c r="H41" s="108"/>
      <c r="I41" s="109"/>
      <c r="J41" s="108"/>
      <c r="K41" s="108"/>
      <c r="L41" s="108"/>
      <c r="M41" s="109"/>
      <c r="N41" s="108"/>
      <c r="O41" s="109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2.75" customHeight="1" x14ac:dyDescent="0.25">
      <c r="A42" s="108"/>
      <c r="B42" s="108"/>
      <c r="C42" s="108"/>
      <c r="D42" s="108"/>
      <c r="E42" s="108"/>
      <c r="F42" s="108"/>
      <c r="G42" s="108"/>
      <c r="H42" s="108"/>
      <c r="I42" s="109"/>
      <c r="J42" s="108"/>
      <c r="K42" s="108"/>
      <c r="L42" s="108"/>
      <c r="M42" s="109"/>
      <c r="N42" s="108"/>
      <c r="O42" s="109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2.75" customHeight="1" x14ac:dyDescent="0.25">
      <c r="A43" s="108"/>
      <c r="B43" s="108"/>
      <c r="C43" s="108"/>
      <c r="D43" s="108"/>
      <c r="E43" s="108"/>
      <c r="F43" s="108"/>
      <c r="G43" s="108"/>
      <c r="H43" s="108"/>
      <c r="I43" s="109"/>
      <c r="J43" s="108"/>
      <c r="K43" s="108"/>
      <c r="L43" s="108"/>
      <c r="M43" s="109"/>
      <c r="N43" s="108"/>
      <c r="O43" s="109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2.75" customHeight="1" x14ac:dyDescent="0.25">
      <c r="A44" s="108"/>
      <c r="B44" s="108"/>
      <c r="C44" s="108"/>
      <c r="D44" s="108"/>
      <c r="E44" s="108"/>
      <c r="F44" s="108"/>
      <c r="G44" s="108"/>
      <c r="H44" s="108"/>
      <c r="I44" s="109"/>
      <c r="J44" s="108"/>
      <c r="K44" s="108"/>
      <c r="L44" s="108"/>
      <c r="M44" s="109"/>
      <c r="N44" s="108"/>
      <c r="O44" s="109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2.75" customHeight="1" x14ac:dyDescent="0.25">
      <c r="A45" s="108"/>
      <c r="B45" s="108"/>
      <c r="C45" s="108"/>
      <c r="D45" s="108"/>
      <c r="E45" s="108"/>
      <c r="F45" s="108"/>
      <c r="G45" s="108"/>
      <c r="H45" s="108"/>
      <c r="I45" s="109"/>
      <c r="J45" s="108"/>
      <c r="K45" s="108"/>
      <c r="L45" s="108"/>
      <c r="M45" s="109"/>
      <c r="N45" s="108"/>
      <c r="O45" s="109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2.75" customHeight="1" x14ac:dyDescent="0.25">
      <c r="A46" s="108"/>
      <c r="B46" s="108"/>
      <c r="C46" s="108"/>
      <c r="D46" s="108"/>
      <c r="E46" s="108"/>
      <c r="F46" s="108"/>
      <c r="G46" s="108"/>
      <c r="H46" s="108"/>
      <c r="I46" s="109"/>
      <c r="J46" s="108"/>
      <c r="K46" s="108"/>
      <c r="L46" s="108"/>
      <c r="M46" s="109"/>
      <c r="N46" s="108"/>
      <c r="O46" s="109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2.75" customHeight="1" x14ac:dyDescent="0.25">
      <c r="A47" s="108"/>
      <c r="B47" s="108"/>
      <c r="C47" s="108"/>
      <c r="D47" s="108"/>
      <c r="E47" s="108"/>
      <c r="F47" s="108"/>
      <c r="G47" s="108"/>
      <c r="H47" s="108"/>
      <c r="I47" s="109"/>
      <c r="J47" s="108"/>
      <c r="K47" s="108"/>
      <c r="L47" s="108"/>
      <c r="M47" s="109"/>
      <c r="N47" s="108"/>
      <c r="O47" s="109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2.75" customHeight="1" x14ac:dyDescent="0.25">
      <c r="A48" s="108"/>
      <c r="B48" s="108"/>
      <c r="C48" s="108"/>
      <c r="D48" s="108"/>
      <c r="E48" s="108"/>
      <c r="F48" s="108"/>
      <c r="G48" s="108"/>
      <c r="H48" s="108"/>
      <c r="I48" s="109"/>
      <c r="J48" s="108"/>
      <c r="K48" s="108"/>
      <c r="L48" s="108"/>
      <c r="M48" s="109"/>
      <c r="N48" s="108"/>
      <c r="O48" s="109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2.75" customHeight="1" x14ac:dyDescent="0.25">
      <c r="A49" s="108"/>
      <c r="B49" s="108"/>
      <c r="C49" s="108"/>
      <c r="D49" s="108"/>
      <c r="E49" s="108"/>
      <c r="F49" s="108"/>
      <c r="G49" s="108"/>
      <c r="H49" s="108"/>
      <c r="I49" s="109"/>
      <c r="J49" s="108"/>
      <c r="K49" s="108"/>
      <c r="L49" s="108"/>
      <c r="M49" s="109"/>
      <c r="N49" s="108"/>
      <c r="O49" s="109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2.75" customHeight="1" x14ac:dyDescent="0.25">
      <c r="A50" s="108"/>
      <c r="B50" s="108"/>
      <c r="C50" s="108"/>
      <c r="D50" s="108"/>
      <c r="E50" s="108"/>
      <c r="F50" s="108"/>
      <c r="G50" s="108"/>
      <c r="H50" s="108"/>
      <c r="I50" s="109"/>
      <c r="J50" s="108"/>
      <c r="K50" s="108"/>
      <c r="L50" s="108"/>
      <c r="M50" s="109"/>
      <c r="N50" s="108"/>
      <c r="O50" s="109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2.75" customHeight="1" x14ac:dyDescent="0.25">
      <c r="A51" s="108"/>
      <c r="B51" s="108"/>
      <c r="C51" s="108"/>
      <c r="D51" s="108"/>
      <c r="E51" s="108"/>
      <c r="F51" s="108"/>
      <c r="G51" s="108"/>
      <c r="H51" s="108"/>
      <c r="I51" s="109"/>
      <c r="J51" s="108"/>
      <c r="K51" s="108"/>
      <c r="L51" s="108"/>
      <c r="M51" s="109"/>
      <c r="N51" s="108"/>
      <c r="O51" s="109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2.75" customHeight="1" x14ac:dyDescent="0.25">
      <c r="A52" s="108"/>
      <c r="B52" s="108"/>
      <c r="C52" s="108"/>
      <c r="D52" s="108"/>
      <c r="E52" s="108"/>
      <c r="F52" s="108"/>
      <c r="G52" s="108"/>
      <c r="H52" s="108"/>
      <c r="I52" s="109"/>
      <c r="J52" s="108"/>
      <c r="K52" s="108"/>
      <c r="L52" s="108"/>
      <c r="M52" s="109"/>
      <c r="N52" s="108"/>
      <c r="O52" s="109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2.75" customHeight="1" x14ac:dyDescent="0.25">
      <c r="A53" s="108"/>
      <c r="B53" s="108"/>
      <c r="C53" s="108"/>
      <c r="D53" s="108"/>
      <c r="E53" s="108"/>
      <c r="F53" s="108"/>
      <c r="G53" s="108"/>
      <c r="H53" s="108"/>
      <c r="I53" s="109"/>
      <c r="J53" s="108"/>
      <c r="K53" s="108"/>
      <c r="L53" s="108"/>
      <c r="M53" s="109"/>
      <c r="N53" s="108"/>
      <c r="O53" s="109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2.75" customHeight="1" x14ac:dyDescent="0.25">
      <c r="A54" s="108"/>
      <c r="B54" s="108"/>
      <c r="C54" s="108"/>
      <c r="D54" s="108"/>
      <c r="E54" s="108"/>
      <c r="F54" s="108"/>
      <c r="G54" s="108"/>
      <c r="H54" s="108"/>
      <c r="I54" s="109"/>
      <c r="J54" s="108"/>
      <c r="K54" s="108"/>
      <c r="L54" s="108"/>
      <c r="M54" s="109"/>
      <c r="N54" s="108"/>
      <c r="O54" s="109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2.75" customHeight="1" x14ac:dyDescent="0.25">
      <c r="A55" s="108"/>
      <c r="B55" s="108"/>
      <c r="C55" s="108"/>
      <c r="D55" s="108"/>
      <c r="E55" s="108"/>
      <c r="F55" s="108"/>
      <c r="G55" s="108"/>
      <c r="H55" s="108"/>
      <c r="I55" s="109"/>
      <c r="J55" s="108"/>
      <c r="K55" s="108"/>
      <c r="L55" s="108"/>
      <c r="M55" s="109"/>
      <c r="N55" s="108"/>
      <c r="O55" s="109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2.75" customHeight="1" x14ac:dyDescent="0.25">
      <c r="A56" s="108"/>
      <c r="B56" s="108"/>
      <c r="C56" s="108"/>
      <c r="D56" s="108"/>
      <c r="E56" s="108"/>
      <c r="F56" s="108"/>
      <c r="G56" s="108"/>
      <c r="H56" s="108"/>
      <c r="I56" s="109"/>
      <c r="J56" s="108"/>
      <c r="K56" s="108"/>
      <c r="L56" s="108"/>
      <c r="M56" s="109"/>
      <c r="N56" s="108"/>
      <c r="O56" s="109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2.75" customHeight="1" x14ac:dyDescent="0.25">
      <c r="A57" s="108"/>
      <c r="B57" s="108"/>
      <c r="C57" s="108"/>
      <c r="D57" s="108"/>
      <c r="E57" s="108"/>
      <c r="F57" s="108"/>
      <c r="G57" s="108"/>
      <c r="H57" s="108"/>
      <c r="I57" s="109"/>
      <c r="J57" s="108"/>
      <c r="K57" s="108"/>
      <c r="L57" s="108"/>
      <c r="M57" s="109"/>
      <c r="N57" s="108"/>
      <c r="O57" s="109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2.75" customHeight="1" x14ac:dyDescent="0.25">
      <c r="A58" s="108"/>
      <c r="B58" s="108"/>
      <c r="C58" s="108"/>
      <c r="D58" s="108"/>
      <c r="E58" s="108"/>
      <c r="F58" s="108"/>
      <c r="G58" s="108"/>
      <c r="H58" s="108"/>
      <c r="I58" s="109"/>
      <c r="J58" s="108"/>
      <c r="K58" s="108"/>
      <c r="L58" s="108"/>
      <c r="M58" s="109"/>
      <c r="N58" s="108"/>
      <c r="O58" s="109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2.75" customHeight="1" x14ac:dyDescent="0.25">
      <c r="A59" s="108"/>
      <c r="B59" s="108"/>
      <c r="C59" s="108"/>
      <c r="D59" s="108"/>
      <c r="E59" s="108"/>
      <c r="F59" s="108"/>
      <c r="G59" s="108"/>
      <c r="H59" s="108"/>
      <c r="I59" s="109"/>
      <c r="J59" s="108"/>
      <c r="K59" s="108"/>
      <c r="L59" s="108"/>
      <c r="M59" s="109"/>
      <c r="N59" s="108"/>
      <c r="O59" s="109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2.75" customHeight="1" x14ac:dyDescent="0.25">
      <c r="A60" s="108"/>
      <c r="B60" s="108"/>
      <c r="C60" s="108"/>
      <c r="D60" s="108"/>
      <c r="E60" s="108"/>
      <c r="F60" s="108"/>
      <c r="G60" s="108"/>
      <c r="H60" s="108"/>
      <c r="I60" s="109"/>
      <c r="J60" s="108"/>
      <c r="K60" s="108"/>
      <c r="L60" s="108"/>
      <c r="M60" s="109"/>
      <c r="N60" s="108"/>
      <c r="O60" s="109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2.75" customHeight="1" x14ac:dyDescent="0.25">
      <c r="A61" s="108"/>
      <c r="B61" s="108"/>
      <c r="C61" s="108"/>
      <c r="D61" s="108"/>
      <c r="E61" s="108"/>
      <c r="F61" s="108"/>
      <c r="G61" s="108"/>
      <c r="H61" s="108"/>
      <c r="I61" s="109"/>
      <c r="J61" s="108"/>
      <c r="K61" s="108"/>
      <c r="L61" s="108"/>
      <c r="M61" s="109"/>
      <c r="N61" s="108"/>
      <c r="O61" s="109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2.75" customHeight="1" x14ac:dyDescent="0.25">
      <c r="A62" s="108"/>
      <c r="B62" s="108"/>
      <c r="C62" s="108"/>
      <c r="D62" s="108"/>
      <c r="E62" s="108"/>
      <c r="F62" s="108"/>
      <c r="G62" s="108"/>
      <c r="H62" s="108"/>
      <c r="I62" s="109"/>
      <c r="J62" s="108"/>
      <c r="K62" s="108"/>
      <c r="L62" s="108"/>
      <c r="M62" s="109"/>
      <c r="N62" s="108"/>
      <c r="O62" s="109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2.75" customHeight="1" x14ac:dyDescent="0.25">
      <c r="A63" s="108"/>
      <c r="B63" s="108"/>
      <c r="C63" s="108"/>
      <c r="D63" s="108"/>
      <c r="E63" s="108"/>
      <c r="F63" s="108"/>
      <c r="G63" s="108"/>
      <c r="H63" s="108"/>
      <c r="I63" s="109"/>
      <c r="J63" s="108"/>
      <c r="K63" s="108"/>
      <c r="L63" s="108"/>
      <c r="M63" s="109"/>
      <c r="N63" s="108"/>
      <c r="O63" s="109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2.75" customHeight="1" x14ac:dyDescent="0.25">
      <c r="A64" s="108"/>
      <c r="B64" s="108"/>
      <c r="C64" s="108"/>
      <c r="D64" s="108"/>
      <c r="E64" s="108"/>
      <c r="F64" s="108"/>
      <c r="G64" s="108"/>
      <c r="H64" s="108"/>
      <c r="I64" s="109"/>
      <c r="J64" s="108"/>
      <c r="K64" s="108"/>
      <c r="L64" s="108"/>
      <c r="M64" s="109"/>
      <c r="N64" s="108"/>
      <c r="O64" s="109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2.75" customHeight="1" x14ac:dyDescent="0.25">
      <c r="A65" s="108"/>
      <c r="B65" s="108"/>
      <c r="C65" s="108"/>
      <c r="D65" s="108"/>
      <c r="E65" s="108"/>
      <c r="F65" s="108"/>
      <c r="G65" s="108"/>
      <c r="H65" s="108"/>
      <c r="I65" s="109"/>
      <c r="J65" s="108"/>
      <c r="K65" s="108"/>
      <c r="L65" s="108"/>
      <c r="M65" s="109"/>
      <c r="N65" s="108"/>
      <c r="O65" s="109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2.75" customHeight="1" x14ac:dyDescent="0.25">
      <c r="A66" s="108"/>
      <c r="B66" s="108"/>
      <c r="C66" s="108"/>
      <c r="D66" s="108"/>
      <c r="E66" s="108"/>
      <c r="F66" s="108"/>
      <c r="G66" s="108"/>
      <c r="H66" s="108"/>
      <c r="I66" s="109"/>
      <c r="J66" s="108"/>
      <c r="K66" s="108"/>
      <c r="L66" s="108"/>
      <c r="M66" s="109"/>
      <c r="N66" s="108"/>
      <c r="O66" s="109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2.75" customHeight="1" x14ac:dyDescent="0.25">
      <c r="A67" s="108"/>
      <c r="B67" s="108"/>
      <c r="C67" s="108"/>
      <c r="D67" s="108"/>
      <c r="E67" s="108"/>
      <c r="F67" s="108"/>
      <c r="G67" s="108"/>
      <c r="H67" s="108"/>
      <c r="I67" s="109"/>
      <c r="J67" s="108"/>
      <c r="K67" s="108"/>
      <c r="L67" s="108"/>
      <c r="M67" s="109"/>
      <c r="N67" s="108"/>
      <c r="O67" s="109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2.75" customHeight="1" x14ac:dyDescent="0.25">
      <c r="A68" s="108"/>
      <c r="B68" s="108"/>
      <c r="C68" s="108"/>
      <c r="D68" s="108"/>
      <c r="E68" s="108"/>
      <c r="F68" s="108"/>
      <c r="G68" s="108"/>
      <c r="H68" s="108"/>
      <c r="I68" s="109"/>
      <c r="J68" s="108"/>
      <c r="K68" s="108"/>
      <c r="L68" s="108"/>
      <c r="M68" s="109"/>
      <c r="N68" s="108"/>
      <c r="O68" s="109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2.75" customHeight="1" x14ac:dyDescent="0.25">
      <c r="A69" s="108"/>
      <c r="B69" s="108"/>
      <c r="C69" s="108"/>
      <c r="D69" s="108"/>
      <c r="E69" s="108"/>
      <c r="F69" s="108"/>
      <c r="G69" s="108"/>
      <c r="H69" s="108"/>
      <c r="I69" s="109"/>
      <c r="J69" s="108"/>
      <c r="K69" s="108"/>
      <c r="L69" s="108"/>
      <c r="M69" s="109"/>
      <c r="N69" s="108"/>
      <c r="O69" s="109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2.75" customHeight="1" x14ac:dyDescent="0.25">
      <c r="A70" s="108"/>
      <c r="B70" s="108"/>
      <c r="C70" s="108"/>
      <c r="D70" s="108"/>
      <c r="E70" s="108"/>
      <c r="F70" s="108"/>
      <c r="G70" s="108"/>
      <c r="H70" s="108"/>
      <c r="I70" s="109"/>
      <c r="J70" s="108"/>
      <c r="K70" s="108"/>
      <c r="L70" s="108"/>
      <c r="M70" s="109"/>
      <c r="N70" s="108"/>
      <c r="O70" s="109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2.75" customHeight="1" x14ac:dyDescent="0.25">
      <c r="A71" s="108"/>
      <c r="B71" s="108"/>
      <c r="C71" s="108"/>
      <c r="D71" s="108"/>
      <c r="E71" s="108"/>
      <c r="F71" s="108"/>
      <c r="G71" s="108"/>
      <c r="H71" s="108"/>
      <c r="I71" s="109"/>
      <c r="J71" s="108"/>
      <c r="K71" s="108"/>
      <c r="L71" s="108"/>
      <c r="M71" s="109"/>
      <c r="N71" s="108"/>
      <c r="O71" s="109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2.75" customHeight="1" x14ac:dyDescent="0.25">
      <c r="A72" s="108"/>
      <c r="B72" s="108"/>
      <c r="C72" s="108"/>
      <c r="D72" s="108"/>
      <c r="E72" s="108"/>
      <c r="F72" s="108"/>
      <c r="G72" s="108"/>
      <c r="H72" s="108"/>
      <c r="I72" s="109"/>
      <c r="J72" s="108"/>
      <c r="K72" s="108"/>
      <c r="L72" s="108"/>
      <c r="M72" s="109"/>
      <c r="N72" s="108"/>
      <c r="O72" s="109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</row>
    <row r="73" spans="1:26" ht="12.75" customHeight="1" x14ac:dyDescent="0.25">
      <c r="A73" s="108"/>
      <c r="B73" s="108"/>
      <c r="C73" s="108"/>
      <c r="D73" s="108"/>
      <c r="E73" s="108"/>
      <c r="F73" s="108"/>
      <c r="G73" s="108"/>
      <c r="H73" s="108"/>
      <c r="I73" s="109"/>
      <c r="J73" s="108"/>
      <c r="K73" s="108"/>
      <c r="L73" s="108"/>
      <c r="M73" s="109"/>
      <c r="N73" s="108"/>
      <c r="O73" s="109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</row>
    <row r="74" spans="1:26" ht="12.75" customHeight="1" x14ac:dyDescent="0.25">
      <c r="A74" s="108"/>
      <c r="B74" s="108"/>
      <c r="C74" s="108"/>
      <c r="D74" s="108"/>
      <c r="E74" s="108"/>
      <c r="F74" s="108"/>
      <c r="G74" s="108"/>
      <c r="H74" s="108"/>
      <c r="I74" s="109"/>
      <c r="J74" s="108"/>
      <c r="K74" s="108"/>
      <c r="L74" s="108"/>
      <c r="M74" s="109"/>
      <c r="N74" s="108"/>
      <c r="O74" s="109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</row>
    <row r="75" spans="1:26" ht="12.75" customHeight="1" x14ac:dyDescent="0.25">
      <c r="A75" s="108"/>
      <c r="B75" s="108"/>
      <c r="C75" s="108"/>
      <c r="D75" s="108"/>
      <c r="E75" s="108"/>
      <c r="F75" s="108"/>
      <c r="G75" s="108"/>
      <c r="H75" s="108"/>
      <c r="I75" s="109"/>
      <c r="J75" s="108"/>
      <c r="K75" s="108"/>
      <c r="L75" s="108"/>
      <c r="M75" s="109"/>
      <c r="N75" s="108"/>
      <c r="O75" s="109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spans="1:26" ht="12.75" customHeight="1" x14ac:dyDescent="0.25">
      <c r="A76" s="108"/>
      <c r="B76" s="108"/>
      <c r="C76" s="108"/>
      <c r="D76" s="108"/>
      <c r="E76" s="108"/>
      <c r="F76" s="108"/>
      <c r="G76" s="108"/>
      <c r="H76" s="108"/>
      <c r="I76" s="109"/>
      <c r="J76" s="108"/>
      <c r="K76" s="108"/>
      <c r="L76" s="108"/>
      <c r="M76" s="109"/>
      <c r="N76" s="108"/>
      <c r="O76" s="109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</row>
    <row r="77" spans="1:26" ht="12.75" customHeight="1" x14ac:dyDescent="0.25">
      <c r="A77" s="108"/>
      <c r="B77" s="108"/>
      <c r="C77" s="108"/>
      <c r="D77" s="108"/>
      <c r="E77" s="108"/>
      <c r="F77" s="108"/>
      <c r="G77" s="108"/>
      <c r="H77" s="108"/>
      <c r="I77" s="109"/>
      <c r="J77" s="108"/>
      <c r="K77" s="108"/>
      <c r="L77" s="108"/>
      <c r="M77" s="109"/>
      <c r="N77" s="108"/>
      <c r="O77" s="109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</row>
    <row r="78" spans="1:26" ht="12.75" customHeight="1" x14ac:dyDescent="0.25">
      <c r="A78" s="108"/>
      <c r="B78" s="108"/>
      <c r="C78" s="108"/>
      <c r="D78" s="108"/>
      <c r="E78" s="108"/>
      <c r="F78" s="108"/>
      <c r="G78" s="108"/>
      <c r="H78" s="108"/>
      <c r="I78" s="109"/>
      <c r="J78" s="108"/>
      <c r="K78" s="108"/>
      <c r="L78" s="108"/>
      <c r="M78" s="109"/>
      <c r="N78" s="108"/>
      <c r="O78" s="109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</row>
    <row r="79" spans="1:26" ht="12.75" customHeight="1" x14ac:dyDescent="0.25">
      <c r="A79" s="108"/>
      <c r="B79" s="108"/>
      <c r="C79" s="108"/>
      <c r="D79" s="108"/>
      <c r="E79" s="108"/>
      <c r="F79" s="108"/>
      <c r="G79" s="108"/>
      <c r="H79" s="108"/>
      <c r="I79" s="109"/>
      <c r="J79" s="108"/>
      <c r="K79" s="108"/>
      <c r="L79" s="108"/>
      <c r="M79" s="109"/>
      <c r="N79" s="108"/>
      <c r="O79" s="109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 spans="1:26" ht="12.75" customHeight="1" x14ac:dyDescent="0.25">
      <c r="A80" s="108"/>
      <c r="B80" s="108"/>
      <c r="C80" s="108"/>
      <c r="D80" s="108"/>
      <c r="E80" s="108"/>
      <c r="F80" s="108"/>
      <c r="G80" s="108"/>
      <c r="H80" s="108"/>
      <c r="I80" s="109"/>
      <c r="J80" s="108"/>
      <c r="K80" s="108"/>
      <c r="L80" s="108"/>
      <c r="M80" s="109"/>
      <c r="N80" s="108"/>
      <c r="O80" s="109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spans="1:26" ht="12.75" customHeight="1" x14ac:dyDescent="0.25">
      <c r="A81" s="108"/>
      <c r="B81" s="108"/>
      <c r="C81" s="108"/>
      <c r="D81" s="108"/>
      <c r="E81" s="108"/>
      <c r="F81" s="108"/>
      <c r="G81" s="108"/>
      <c r="H81" s="108"/>
      <c r="I81" s="109"/>
      <c r="J81" s="108"/>
      <c r="K81" s="108"/>
      <c r="L81" s="108"/>
      <c r="M81" s="109"/>
      <c r="N81" s="108"/>
      <c r="O81" s="109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spans="1:26" ht="12.75" customHeight="1" x14ac:dyDescent="0.25">
      <c r="A82" s="108"/>
      <c r="B82" s="108"/>
      <c r="C82" s="108"/>
      <c r="D82" s="108"/>
      <c r="E82" s="108"/>
      <c r="F82" s="108"/>
      <c r="G82" s="108"/>
      <c r="H82" s="108"/>
      <c r="I82" s="109"/>
      <c r="J82" s="108"/>
      <c r="K82" s="108"/>
      <c r="L82" s="108"/>
      <c r="M82" s="109"/>
      <c r="N82" s="108"/>
      <c r="O82" s="109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 spans="1:26" ht="12.75" customHeight="1" x14ac:dyDescent="0.25">
      <c r="A83" s="108"/>
      <c r="B83" s="108"/>
      <c r="C83" s="108"/>
      <c r="D83" s="108"/>
      <c r="E83" s="108"/>
      <c r="F83" s="108"/>
      <c r="G83" s="108"/>
      <c r="H83" s="108"/>
      <c r="I83" s="109"/>
      <c r="J83" s="108"/>
      <c r="K83" s="108"/>
      <c r="L83" s="108"/>
      <c r="M83" s="109"/>
      <c r="N83" s="108"/>
      <c r="O83" s="109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 spans="1:26" ht="12.75" customHeight="1" x14ac:dyDescent="0.25">
      <c r="A84" s="108"/>
      <c r="B84" s="108"/>
      <c r="C84" s="108"/>
      <c r="D84" s="108"/>
      <c r="E84" s="108"/>
      <c r="F84" s="108"/>
      <c r="G84" s="108"/>
      <c r="H84" s="108"/>
      <c r="I84" s="109"/>
      <c r="J84" s="108"/>
      <c r="K84" s="108"/>
      <c r="L84" s="108"/>
      <c r="M84" s="109"/>
      <c r="N84" s="108"/>
      <c r="O84" s="109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</row>
    <row r="85" spans="1:26" ht="12.75" customHeight="1" x14ac:dyDescent="0.25">
      <c r="A85" s="108"/>
      <c r="B85" s="108"/>
      <c r="C85" s="108"/>
      <c r="D85" s="108"/>
      <c r="E85" s="108"/>
      <c r="F85" s="108"/>
      <c r="G85" s="108"/>
      <c r="H85" s="108"/>
      <c r="I85" s="109"/>
      <c r="J85" s="108"/>
      <c r="K85" s="108"/>
      <c r="L85" s="108"/>
      <c r="M85" s="109"/>
      <c r="N85" s="108"/>
      <c r="O85" s="109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</row>
    <row r="86" spans="1:26" ht="12.75" customHeight="1" x14ac:dyDescent="0.25">
      <c r="A86" s="108"/>
      <c r="B86" s="108"/>
      <c r="C86" s="108"/>
      <c r="D86" s="108"/>
      <c r="E86" s="108"/>
      <c r="F86" s="108"/>
      <c r="G86" s="108"/>
      <c r="H86" s="108"/>
      <c r="I86" s="109"/>
      <c r="J86" s="108"/>
      <c r="K86" s="108"/>
      <c r="L86" s="108"/>
      <c r="M86" s="109"/>
      <c r="N86" s="108"/>
      <c r="O86" s="109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</row>
    <row r="87" spans="1:26" ht="12.75" customHeight="1" x14ac:dyDescent="0.25">
      <c r="A87" s="108"/>
      <c r="B87" s="108"/>
      <c r="C87" s="108"/>
      <c r="D87" s="108"/>
      <c r="E87" s="108"/>
      <c r="F87" s="108"/>
      <c r="G87" s="108"/>
      <c r="H87" s="108"/>
      <c r="I87" s="109"/>
      <c r="J87" s="108"/>
      <c r="K87" s="108"/>
      <c r="L87" s="108"/>
      <c r="M87" s="109"/>
      <c r="N87" s="108"/>
      <c r="O87" s="109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spans="1:26" ht="12.75" customHeight="1" x14ac:dyDescent="0.25">
      <c r="A88" s="108"/>
      <c r="B88" s="108"/>
      <c r="C88" s="108"/>
      <c r="D88" s="108"/>
      <c r="E88" s="108"/>
      <c r="F88" s="108"/>
      <c r="G88" s="108"/>
      <c r="H88" s="108"/>
      <c r="I88" s="109"/>
      <c r="J88" s="108"/>
      <c r="K88" s="108"/>
      <c r="L88" s="108"/>
      <c r="M88" s="109"/>
      <c r="N88" s="108"/>
      <c r="O88" s="109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  <row r="89" spans="1:26" ht="12.75" customHeight="1" x14ac:dyDescent="0.25">
      <c r="A89" s="108"/>
      <c r="B89" s="108"/>
      <c r="C89" s="108"/>
      <c r="D89" s="108"/>
      <c r="E89" s="108"/>
      <c r="F89" s="108"/>
      <c r="G89" s="108"/>
      <c r="H89" s="108"/>
      <c r="I89" s="109"/>
      <c r="J89" s="108"/>
      <c r="K89" s="108"/>
      <c r="L89" s="108"/>
      <c r="M89" s="109"/>
      <c r="N89" s="108"/>
      <c r="O89" s="109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  <row r="90" spans="1:26" ht="12.75" customHeight="1" x14ac:dyDescent="0.25">
      <c r="A90" s="108"/>
      <c r="B90" s="108"/>
      <c r="C90" s="108"/>
      <c r="D90" s="108"/>
      <c r="E90" s="108"/>
      <c r="F90" s="108"/>
      <c r="G90" s="108"/>
      <c r="H90" s="108"/>
      <c r="I90" s="109"/>
      <c r="J90" s="108"/>
      <c r="K90" s="108"/>
      <c r="L90" s="108"/>
      <c r="M90" s="109"/>
      <c r="N90" s="108"/>
      <c r="O90" s="109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</row>
    <row r="91" spans="1:26" ht="12.75" customHeight="1" x14ac:dyDescent="0.25">
      <c r="A91" s="108"/>
      <c r="B91" s="108"/>
      <c r="C91" s="108"/>
      <c r="D91" s="108"/>
      <c r="E91" s="108"/>
      <c r="F91" s="108"/>
      <c r="G91" s="108"/>
      <c r="H91" s="108"/>
      <c r="I91" s="109"/>
      <c r="J91" s="108"/>
      <c r="K91" s="108"/>
      <c r="L91" s="108"/>
      <c r="M91" s="109"/>
      <c r="N91" s="108"/>
      <c r="O91" s="109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</row>
    <row r="92" spans="1:26" ht="12.75" customHeight="1" x14ac:dyDescent="0.25">
      <c r="A92" s="108"/>
      <c r="B92" s="108"/>
      <c r="C92" s="108"/>
      <c r="D92" s="108"/>
      <c r="E92" s="108"/>
      <c r="F92" s="108"/>
      <c r="G92" s="108"/>
      <c r="H92" s="108"/>
      <c r="I92" s="109"/>
      <c r="J92" s="108"/>
      <c r="K92" s="108"/>
      <c r="L92" s="108"/>
      <c r="M92" s="109"/>
      <c r="N92" s="108"/>
      <c r="O92" s="109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</row>
    <row r="93" spans="1:26" ht="12.75" customHeight="1" x14ac:dyDescent="0.25">
      <c r="A93" s="108"/>
      <c r="B93" s="108"/>
      <c r="C93" s="108"/>
      <c r="D93" s="108"/>
      <c r="E93" s="108"/>
      <c r="F93" s="108"/>
      <c r="G93" s="108"/>
      <c r="H93" s="108"/>
      <c r="I93" s="109"/>
      <c r="J93" s="108"/>
      <c r="K93" s="108"/>
      <c r="L93" s="108"/>
      <c r="M93" s="109"/>
      <c r="N93" s="108"/>
      <c r="O93" s="109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</row>
    <row r="94" spans="1:26" ht="12.75" customHeight="1" x14ac:dyDescent="0.25">
      <c r="A94" s="108"/>
      <c r="B94" s="108"/>
      <c r="C94" s="108"/>
      <c r="D94" s="108"/>
      <c r="E94" s="108"/>
      <c r="F94" s="108"/>
      <c r="G94" s="108"/>
      <c r="H94" s="108"/>
      <c r="I94" s="109"/>
      <c r="J94" s="108"/>
      <c r="K94" s="108"/>
      <c r="L94" s="108"/>
      <c r="M94" s="109"/>
      <c r="N94" s="108"/>
      <c r="O94" s="109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</row>
    <row r="95" spans="1:26" ht="12.75" customHeight="1" x14ac:dyDescent="0.25">
      <c r="A95" s="108"/>
      <c r="B95" s="108"/>
      <c r="C95" s="108"/>
      <c r="D95" s="108"/>
      <c r="E95" s="108"/>
      <c r="F95" s="108"/>
      <c r="G95" s="108"/>
      <c r="H95" s="108"/>
      <c r="I95" s="109"/>
      <c r="J95" s="108"/>
      <c r="K95" s="108"/>
      <c r="L95" s="108"/>
      <c r="M95" s="109"/>
      <c r="N95" s="108"/>
      <c r="O95" s="109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</row>
    <row r="96" spans="1:26" ht="12.75" customHeight="1" x14ac:dyDescent="0.25">
      <c r="A96" s="108"/>
      <c r="B96" s="108"/>
      <c r="C96" s="108"/>
      <c r="D96" s="108"/>
      <c r="E96" s="108"/>
      <c r="F96" s="108"/>
      <c r="G96" s="108"/>
      <c r="H96" s="108"/>
      <c r="I96" s="109"/>
      <c r="J96" s="108"/>
      <c r="K96" s="108"/>
      <c r="L96" s="108"/>
      <c r="M96" s="109"/>
      <c r="N96" s="108"/>
      <c r="O96" s="109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 spans="1:26" ht="12.75" customHeight="1" x14ac:dyDescent="0.25">
      <c r="A97" s="108"/>
      <c r="B97" s="108"/>
      <c r="C97" s="108"/>
      <c r="D97" s="108"/>
      <c r="E97" s="108"/>
      <c r="F97" s="108"/>
      <c r="G97" s="108"/>
      <c r="H97" s="108"/>
      <c r="I97" s="109"/>
      <c r="J97" s="108"/>
      <c r="K97" s="108"/>
      <c r="L97" s="108"/>
      <c r="M97" s="109"/>
      <c r="N97" s="108"/>
      <c r="O97" s="109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 spans="1:26" ht="12.75" customHeight="1" x14ac:dyDescent="0.25">
      <c r="A98" s="108"/>
      <c r="B98" s="108"/>
      <c r="C98" s="108"/>
      <c r="D98" s="108"/>
      <c r="E98" s="108"/>
      <c r="F98" s="108"/>
      <c r="G98" s="108"/>
      <c r="H98" s="108"/>
      <c r="I98" s="109"/>
      <c r="J98" s="108"/>
      <c r="K98" s="108"/>
      <c r="L98" s="108"/>
      <c r="M98" s="109"/>
      <c r="N98" s="108"/>
      <c r="O98" s="109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spans="1:26" ht="12.75" customHeight="1" x14ac:dyDescent="0.25">
      <c r="A99" s="108"/>
      <c r="B99" s="108"/>
      <c r="C99" s="108"/>
      <c r="D99" s="108"/>
      <c r="E99" s="108"/>
      <c r="F99" s="108"/>
      <c r="G99" s="108"/>
      <c r="H99" s="108"/>
      <c r="I99" s="109"/>
      <c r="J99" s="108"/>
      <c r="K99" s="108"/>
      <c r="L99" s="108"/>
      <c r="M99" s="109"/>
      <c r="N99" s="108"/>
      <c r="O99" s="109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 spans="1:26" ht="12.75" customHeight="1" x14ac:dyDescent="0.25">
      <c r="A100" s="108"/>
      <c r="B100" s="108"/>
      <c r="C100" s="108"/>
      <c r="D100" s="108"/>
      <c r="E100" s="108"/>
      <c r="F100" s="108"/>
      <c r="G100" s="108"/>
      <c r="H100" s="108"/>
      <c r="I100" s="109"/>
      <c r="J100" s="108"/>
      <c r="K100" s="108"/>
      <c r="L100" s="108"/>
      <c r="M100" s="109"/>
      <c r="N100" s="108"/>
      <c r="O100" s="109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 spans="1:26" ht="12.75" customHeight="1" x14ac:dyDescent="0.25">
      <c r="A101" s="108"/>
      <c r="B101" s="108"/>
      <c r="C101" s="108"/>
      <c r="D101" s="108"/>
      <c r="E101" s="108"/>
      <c r="F101" s="108"/>
      <c r="G101" s="108"/>
      <c r="H101" s="108"/>
      <c r="I101" s="109"/>
      <c r="J101" s="108"/>
      <c r="K101" s="108"/>
      <c r="L101" s="108"/>
      <c r="M101" s="109"/>
      <c r="N101" s="108"/>
      <c r="O101" s="109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 spans="1:26" ht="12.75" customHeight="1" x14ac:dyDescent="0.25">
      <c r="A102" s="108"/>
      <c r="B102" s="108"/>
      <c r="C102" s="108"/>
      <c r="D102" s="108"/>
      <c r="E102" s="108"/>
      <c r="F102" s="108"/>
      <c r="G102" s="108"/>
      <c r="H102" s="108"/>
      <c r="I102" s="109"/>
      <c r="J102" s="108"/>
      <c r="K102" s="108"/>
      <c r="L102" s="108"/>
      <c r="M102" s="109"/>
      <c r="N102" s="108"/>
      <c r="O102" s="109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 spans="1:26" ht="12.75" customHeight="1" x14ac:dyDescent="0.25">
      <c r="A103" s="108"/>
      <c r="B103" s="108"/>
      <c r="C103" s="108"/>
      <c r="D103" s="108"/>
      <c r="E103" s="108"/>
      <c r="F103" s="108"/>
      <c r="G103" s="108"/>
      <c r="H103" s="108"/>
      <c r="I103" s="109"/>
      <c r="J103" s="108"/>
      <c r="K103" s="108"/>
      <c r="L103" s="108"/>
      <c r="M103" s="109"/>
      <c r="N103" s="108"/>
      <c r="O103" s="109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 spans="1:26" ht="12.75" customHeight="1" x14ac:dyDescent="0.25">
      <c r="A104" s="108"/>
      <c r="B104" s="108"/>
      <c r="C104" s="108"/>
      <c r="D104" s="108"/>
      <c r="E104" s="108"/>
      <c r="F104" s="108"/>
      <c r="G104" s="108"/>
      <c r="H104" s="108"/>
      <c r="I104" s="109"/>
      <c r="J104" s="108"/>
      <c r="K104" s="108"/>
      <c r="L104" s="108"/>
      <c r="M104" s="109"/>
      <c r="N104" s="108"/>
      <c r="O104" s="109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spans="1:26" ht="12.75" customHeight="1" x14ac:dyDescent="0.25">
      <c r="A105" s="108"/>
      <c r="B105" s="108"/>
      <c r="C105" s="108"/>
      <c r="D105" s="108"/>
      <c r="E105" s="108"/>
      <c r="F105" s="108"/>
      <c r="G105" s="108"/>
      <c r="H105" s="108"/>
      <c r="I105" s="109"/>
      <c r="J105" s="108"/>
      <c r="K105" s="108"/>
      <c r="L105" s="108"/>
      <c r="M105" s="109"/>
      <c r="N105" s="108"/>
      <c r="O105" s="109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 spans="1:26" ht="12.75" customHeight="1" x14ac:dyDescent="0.25">
      <c r="A106" s="108"/>
      <c r="B106" s="108"/>
      <c r="C106" s="108"/>
      <c r="D106" s="108"/>
      <c r="E106" s="108"/>
      <c r="F106" s="108"/>
      <c r="G106" s="108"/>
      <c r="H106" s="108"/>
      <c r="I106" s="109"/>
      <c r="J106" s="108"/>
      <c r="K106" s="108"/>
      <c r="L106" s="108"/>
      <c r="M106" s="109"/>
      <c r="N106" s="108"/>
      <c r="O106" s="109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 spans="1:26" ht="12.75" customHeight="1" x14ac:dyDescent="0.25">
      <c r="A107" s="108"/>
      <c r="B107" s="108"/>
      <c r="C107" s="108"/>
      <c r="D107" s="108"/>
      <c r="E107" s="108"/>
      <c r="F107" s="108"/>
      <c r="G107" s="108"/>
      <c r="H107" s="108"/>
      <c r="I107" s="109"/>
      <c r="J107" s="108"/>
      <c r="K107" s="108"/>
      <c r="L107" s="108"/>
      <c r="M107" s="109"/>
      <c r="N107" s="108"/>
      <c r="O107" s="109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 spans="1:26" ht="12.75" customHeight="1" x14ac:dyDescent="0.25">
      <c r="A108" s="108"/>
      <c r="B108" s="108"/>
      <c r="C108" s="108"/>
      <c r="D108" s="108"/>
      <c r="E108" s="108"/>
      <c r="F108" s="108"/>
      <c r="G108" s="108"/>
      <c r="H108" s="108"/>
      <c r="I108" s="109"/>
      <c r="J108" s="108"/>
      <c r="K108" s="108"/>
      <c r="L108" s="108"/>
      <c r="M108" s="109"/>
      <c r="N108" s="108"/>
      <c r="O108" s="109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 spans="1:26" ht="12.75" customHeight="1" x14ac:dyDescent="0.25">
      <c r="A109" s="108"/>
      <c r="B109" s="108"/>
      <c r="C109" s="108"/>
      <c r="D109" s="108"/>
      <c r="E109" s="108"/>
      <c r="F109" s="108"/>
      <c r="G109" s="108"/>
      <c r="H109" s="108"/>
      <c r="I109" s="109"/>
      <c r="J109" s="108"/>
      <c r="K109" s="108"/>
      <c r="L109" s="108"/>
      <c r="M109" s="109"/>
      <c r="N109" s="108"/>
      <c r="O109" s="109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spans="1:26" ht="12.75" customHeight="1" x14ac:dyDescent="0.25">
      <c r="A110" s="108"/>
      <c r="B110" s="108"/>
      <c r="C110" s="108"/>
      <c r="D110" s="108"/>
      <c r="E110" s="108"/>
      <c r="F110" s="108"/>
      <c r="G110" s="108"/>
      <c r="H110" s="108"/>
      <c r="I110" s="109"/>
      <c r="J110" s="108"/>
      <c r="K110" s="108"/>
      <c r="L110" s="108"/>
      <c r="M110" s="109"/>
      <c r="N110" s="108"/>
      <c r="O110" s="109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 spans="1:26" ht="12.75" customHeight="1" x14ac:dyDescent="0.25">
      <c r="A111" s="108"/>
      <c r="B111" s="108"/>
      <c r="C111" s="108"/>
      <c r="D111" s="108"/>
      <c r="E111" s="108"/>
      <c r="F111" s="108"/>
      <c r="G111" s="108"/>
      <c r="H111" s="108"/>
      <c r="I111" s="109"/>
      <c r="J111" s="108"/>
      <c r="K111" s="108"/>
      <c r="L111" s="108"/>
      <c r="M111" s="109"/>
      <c r="N111" s="108"/>
      <c r="O111" s="109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 spans="1:26" ht="12.75" customHeight="1" x14ac:dyDescent="0.25">
      <c r="A112" s="108"/>
      <c r="B112" s="108"/>
      <c r="C112" s="108"/>
      <c r="D112" s="108"/>
      <c r="E112" s="108"/>
      <c r="F112" s="108"/>
      <c r="G112" s="108"/>
      <c r="H112" s="108"/>
      <c r="I112" s="109"/>
      <c r="J112" s="108"/>
      <c r="K112" s="108"/>
      <c r="L112" s="108"/>
      <c r="M112" s="109"/>
      <c r="N112" s="108"/>
      <c r="O112" s="109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 spans="1:26" ht="12.75" customHeight="1" x14ac:dyDescent="0.25">
      <c r="A113" s="108"/>
      <c r="B113" s="108"/>
      <c r="C113" s="108"/>
      <c r="D113" s="108"/>
      <c r="E113" s="108"/>
      <c r="F113" s="108"/>
      <c r="G113" s="108"/>
      <c r="H113" s="108"/>
      <c r="I113" s="109"/>
      <c r="J113" s="108"/>
      <c r="K113" s="108"/>
      <c r="L113" s="108"/>
      <c r="M113" s="109"/>
      <c r="N113" s="108"/>
      <c r="O113" s="109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 spans="1:26" ht="12.75" customHeight="1" x14ac:dyDescent="0.25">
      <c r="A114" s="108"/>
      <c r="B114" s="108"/>
      <c r="C114" s="108"/>
      <c r="D114" s="108"/>
      <c r="E114" s="108"/>
      <c r="F114" s="108"/>
      <c r="G114" s="108"/>
      <c r="H114" s="108"/>
      <c r="I114" s="109"/>
      <c r="J114" s="108"/>
      <c r="K114" s="108"/>
      <c r="L114" s="108"/>
      <c r="M114" s="109"/>
      <c r="N114" s="108"/>
      <c r="O114" s="109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 spans="1:26" ht="12.75" customHeight="1" x14ac:dyDescent="0.25">
      <c r="A115" s="108"/>
      <c r="B115" s="108"/>
      <c r="C115" s="108"/>
      <c r="D115" s="108"/>
      <c r="E115" s="108"/>
      <c r="F115" s="108"/>
      <c r="G115" s="108"/>
      <c r="H115" s="108"/>
      <c r="I115" s="109"/>
      <c r="J115" s="108"/>
      <c r="K115" s="108"/>
      <c r="L115" s="108"/>
      <c r="M115" s="109"/>
      <c r="N115" s="108"/>
      <c r="O115" s="109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 spans="1:26" ht="12.75" customHeight="1" x14ac:dyDescent="0.25">
      <c r="A116" s="108"/>
      <c r="B116" s="108"/>
      <c r="C116" s="108"/>
      <c r="D116" s="108"/>
      <c r="E116" s="108"/>
      <c r="F116" s="108"/>
      <c r="G116" s="108"/>
      <c r="H116" s="108"/>
      <c r="I116" s="109"/>
      <c r="J116" s="108"/>
      <c r="K116" s="108"/>
      <c r="L116" s="108"/>
      <c r="M116" s="109"/>
      <c r="N116" s="108"/>
      <c r="O116" s="109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 spans="1:26" ht="12.75" customHeight="1" x14ac:dyDescent="0.25">
      <c r="A117" s="108"/>
      <c r="B117" s="108"/>
      <c r="C117" s="108"/>
      <c r="D117" s="108"/>
      <c r="E117" s="108"/>
      <c r="F117" s="108"/>
      <c r="G117" s="108"/>
      <c r="H117" s="108"/>
      <c r="I117" s="109"/>
      <c r="J117" s="108"/>
      <c r="K117" s="108"/>
      <c r="L117" s="108"/>
      <c r="M117" s="109"/>
      <c r="N117" s="108"/>
      <c r="O117" s="109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 spans="1:26" ht="12.75" customHeight="1" x14ac:dyDescent="0.25">
      <c r="A118" s="108"/>
      <c r="B118" s="108"/>
      <c r="C118" s="108"/>
      <c r="D118" s="108"/>
      <c r="E118" s="108"/>
      <c r="F118" s="108"/>
      <c r="G118" s="108"/>
      <c r="H118" s="108"/>
      <c r="I118" s="109"/>
      <c r="J118" s="108"/>
      <c r="K118" s="108"/>
      <c r="L118" s="108"/>
      <c r="M118" s="109"/>
      <c r="N118" s="108"/>
      <c r="O118" s="109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 spans="1:26" ht="12.75" customHeight="1" x14ac:dyDescent="0.25">
      <c r="A119" s="108"/>
      <c r="B119" s="108"/>
      <c r="C119" s="108"/>
      <c r="D119" s="108"/>
      <c r="E119" s="108"/>
      <c r="F119" s="108"/>
      <c r="G119" s="108"/>
      <c r="H119" s="108"/>
      <c r="I119" s="109"/>
      <c r="J119" s="108"/>
      <c r="K119" s="108"/>
      <c r="L119" s="108"/>
      <c r="M119" s="109"/>
      <c r="N119" s="108"/>
      <c r="O119" s="109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 spans="1:26" ht="12.75" customHeight="1" x14ac:dyDescent="0.25">
      <c r="A120" s="108"/>
      <c r="B120" s="108"/>
      <c r="C120" s="108"/>
      <c r="D120" s="108"/>
      <c r="E120" s="108"/>
      <c r="F120" s="108"/>
      <c r="G120" s="108"/>
      <c r="H120" s="108"/>
      <c r="I120" s="109"/>
      <c r="J120" s="108"/>
      <c r="K120" s="108"/>
      <c r="L120" s="108"/>
      <c r="M120" s="109"/>
      <c r="N120" s="108"/>
      <c r="O120" s="109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spans="1:26" ht="12.75" customHeight="1" x14ac:dyDescent="0.25">
      <c r="A121" s="108"/>
      <c r="B121" s="108"/>
      <c r="C121" s="108"/>
      <c r="D121" s="108"/>
      <c r="E121" s="108"/>
      <c r="F121" s="108"/>
      <c r="G121" s="108"/>
      <c r="H121" s="108"/>
      <c r="I121" s="109"/>
      <c r="J121" s="108"/>
      <c r="K121" s="108"/>
      <c r="L121" s="108"/>
      <c r="M121" s="109"/>
      <c r="N121" s="108"/>
      <c r="O121" s="109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 spans="1:26" ht="12.75" customHeight="1" x14ac:dyDescent="0.25">
      <c r="A122" s="108"/>
      <c r="B122" s="108"/>
      <c r="C122" s="108"/>
      <c r="D122" s="108"/>
      <c r="E122" s="108"/>
      <c r="F122" s="108"/>
      <c r="G122" s="108"/>
      <c r="H122" s="108"/>
      <c r="I122" s="109"/>
      <c r="J122" s="108"/>
      <c r="K122" s="108"/>
      <c r="L122" s="108"/>
      <c r="M122" s="109"/>
      <c r="N122" s="108"/>
      <c r="O122" s="109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 spans="1:26" ht="12.75" customHeight="1" x14ac:dyDescent="0.25">
      <c r="A123" s="108"/>
      <c r="B123" s="108"/>
      <c r="C123" s="108"/>
      <c r="D123" s="108"/>
      <c r="E123" s="108"/>
      <c r="F123" s="108"/>
      <c r="G123" s="108"/>
      <c r="H123" s="108"/>
      <c r="I123" s="109"/>
      <c r="J123" s="108"/>
      <c r="K123" s="108"/>
      <c r="L123" s="108"/>
      <c r="M123" s="109"/>
      <c r="N123" s="108"/>
      <c r="O123" s="109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 spans="1:26" ht="12.75" customHeight="1" x14ac:dyDescent="0.25">
      <c r="A124" s="108"/>
      <c r="B124" s="108"/>
      <c r="C124" s="108"/>
      <c r="D124" s="108"/>
      <c r="E124" s="108"/>
      <c r="F124" s="108"/>
      <c r="G124" s="108"/>
      <c r="H124" s="108"/>
      <c r="I124" s="109"/>
      <c r="J124" s="108"/>
      <c r="K124" s="108"/>
      <c r="L124" s="108"/>
      <c r="M124" s="109"/>
      <c r="N124" s="108"/>
      <c r="O124" s="109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 spans="1:26" ht="12.75" customHeight="1" x14ac:dyDescent="0.25">
      <c r="A125" s="108"/>
      <c r="B125" s="108"/>
      <c r="C125" s="108"/>
      <c r="D125" s="108"/>
      <c r="E125" s="108"/>
      <c r="F125" s="108"/>
      <c r="G125" s="108"/>
      <c r="H125" s="108"/>
      <c r="I125" s="109"/>
      <c r="J125" s="108"/>
      <c r="K125" s="108"/>
      <c r="L125" s="108"/>
      <c r="M125" s="109"/>
      <c r="N125" s="108"/>
      <c r="O125" s="109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 spans="1:26" ht="12.75" customHeight="1" x14ac:dyDescent="0.25">
      <c r="A126" s="108"/>
      <c r="B126" s="108"/>
      <c r="C126" s="108"/>
      <c r="D126" s="108"/>
      <c r="E126" s="108"/>
      <c r="F126" s="108"/>
      <c r="G126" s="108"/>
      <c r="H126" s="108"/>
      <c r="I126" s="109"/>
      <c r="J126" s="108"/>
      <c r="K126" s="108"/>
      <c r="L126" s="108"/>
      <c r="M126" s="109"/>
      <c r="N126" s="108"/>
      <c r="O126" s="109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 spans="1:26" ht="12.75" customHeight="1" x14ac:dyDescent="0.25">
      <c r="A127" s="108"/>
      <c r="B127" s="108"/>
      <c r="C127" s="108"/>
      <c r="D127" s="108"/>
      <c r="E127" s="108"/>
      <c r="F127" s="108"/>
      <c r="G127" s="108"/>
      <c r="H127" s="108"/>
      <c r="I127" s="109"/>
      <c r="J127" s="108"/>
      <c r="K127" s="108"/>
      <c r="L127" s="108"/>
      <c r="M127" s="109"/>
      <c r="N127" s="108"/>
      <c r="O127" s="109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 spans="1:26" ht="12.75" customHeight="1" x14ac:dyDescent="0.25">
      <c r="A128" s="108"/>
      <c r="B128" s="108"/>
      <c r="C128" s="108"/>
      <c r="D128" s="108"/>
      <c r="E128" s="108"/>
      <c r="F128" s="108"/>
      <c r="G128" s="108"/>
      <c r="H128" s="108"/>
      <c r="I128" s="109"/>
      <c r="J128" s="108"/>
      <c r="K128" s="108"/>
      <c r="L128" s="108"/>
      <c r="M128" s="109"/>
      <c r="N128" s="108"/>
      <c r="O128" s="109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 spans="1:26" ht="12.75" customHeight="1" x14ac:dyDescent="0.25">
      <c r="A129" s="108"/>
      <c r="B129" s="108"/>
      <c r="C129" s="108"/>
      <c r="D129" s="108"/>
      <c r="E129" s="108"/>
      <c r="F129" s="108"/>
      <c r="G129" s="108"/>
      <c r="H129" s="108"/>
      <c r="I129" s="109"/>
      <c r="J129" s="108"/>
      <c r="K129" s="108"/>
      <c r="L129" s="108"/>
      <c r="M129" s="109"/>
      <c r="N129" s="108"/>
      <c r="O129" s="109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 spans="1:26" ht="12.75" customHeight="1" x14ac:dyDescent="0.25">
      <c r="A130" s="108"/>
      <c r="B130" s="108"/>
      <c r="C130" s="108"/>
      <c r="D130" s="108"/>
      <c r="E130" s="108"/>
      <c r="F130" s="108"/>
      <c r="G130" s="108"/>
      <c r="H130" s="108"/>
      <c r="I130" s="109"/>
      <c r="J130" s="108"/>
      <c r="K130" s="108"/>
      <c r="L130" s="108"/>
      <c r="M130" s="109"/>
      <c r="N130" s="108"/>
      <c r="O130" s="109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spans="1:26" ht="12.75" customHeight="1" x14ac:dyDescent="0.25">
      <c r="A131" s="108"/>
      <c r="B131" s="108"/>
      <c r="C131" s="108"/>
      <c r="D131" s="108"/>
      <c r="E131" s="108"/>
      <c r="F131" s="108"/>
      <c r="G131" s="108"/>
      <c r="H131" s="108"/>
      <c r="I131" s="109"/>
      <c r="J131" s="108"/>
      <c r="K131" s="108"/>
      <c r="L131" s="108"/>
      <c r="M131" s="109"/>
      <c r="N131" s="108"/>
      <c r="O131" s="109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 spans="1:26" ht="12.75" customHeight="1" x14ac:dyDescent="0.25">
      <c r="A132" s="108"/>
      <c r="B132" s="108"/>
      <c r="C132" s="108"/>
      <c r="D132" s="108"/>
      <c r="E132" s="108"/>
      <c r="F132" s="108"/>
      <c r="G132" s="108"/>
      <c r="H132" s="108"/>
      <c r="I132" s="109"/>
      <c r="J132" s="108"/>
      <c r="K132" s="108"/>
      <c r="L132" s="108"/>
      <c r="M132" s="109"/>
      <c r="N132" s="108"/>
      <c r="O132" s="109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 spans="1:26" ht="12.75" customHeight="1" x14ac:dyDescent="0.25">
      <c r="A133" s="108"/>
      <c r="B133" s="108"/>
      <c r="C133" s="108"/>
      <c r="D133" s="108"/>
      <c r="E133" s="108"/>
      <c r="F133" s="108"/>
      <c r="G133" s="108"/>
      <c r="H133" s="108"/>
      <c r="I133" s="109"/>
      <c r="J133" s="108"/>
      <c r="K133" s="108"/>
      <c r="L133" s="108"/>
      <c r="M133" s="109"/>
      <c r="N133" s="108"/>
      <c r="O133" s="109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 spans="1:26" ht="12.75" customHeight="1" x14ac:dyDescent="0.25">
      <c r="A134" s="108"/>
      <c r="B134" s="108"/>
      <c r="C134" s="108"/>
      <c r="D134" s="108"/>
      <c r="E134" s="108"/>
      <c r="F134" s="108"/>
      <c r="G134" s="108"/>
      <c r="H134" s="108"/>
      <c r="I134" s="109"/>
      <c r="J134" s="108"/>
      <c r="K134" s="108"/>
      <c r="L134" s="108"/>
      <c r="M134" s="109"/>
      <c r="N134" s="108"/>
      <c r="O134" s="109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 spans="1:26" ht="12.75" customHeight="1" x14ac:dyDescent="0.25">
      <c r="A135" s="108"/>
      <c r="B135" s="108"/>
      <c r="C135" s="108"/>
      <c r="D135" s="108"/>
      <c r="E135" s="108"/>
      <c r="F135" s="108"/>
      <c r="G135" s="108"/>
      <c r="H135" s="108"/>
      <c r="I135" s="109"/>
      <c r="J135" s="108"/>
      <c r="K135" s="108"/>
      <c r="L135" s="108"/>
      <c r="M135" s="109"/>
      <c r="N135" s="108"/>
      <c r="O135" s="109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 spans="1:26" ht="12.75" customHeight="1" x14ac:dyDescent="0.25">
      <c r="A136" s="108"/>
      <c r="B136" s="108"/>
      <c r="C136" s="108"/>
      <c r="D136" s="108"/>
      <c r="E136" s="108"/>
      <c r="F136" s="108"/>
      <c r="G136" s="108"/>
      <c r="H136" s="108"/>
      <c r="I136" s="109"/>
      <c r="J136" s="108"/>
      <c r="K136" s="108"/>
      <c r="L136" s="108"/>
      <c r="M136" s="109"/>
      <c r="N136" s="108"/>
      <c r="O136" s="109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 spans="1:26" ht="12.75" customHeight="1" x14ac:dyDescent="0.25">
      <c r="A137" s="108"/>
      <c r="B137" s="108"/>
      <c r="C137" s="108"/>
      <c r="D137" s="108"/>
      <c r="E137" s="108"/>
      <c r="F137" s="108"/>
      <c r="G137" s="108"/>
      <c r="H137" s="108"/>
      <c r="I137" s="109"/>
      <c r="J137" s="108"/>
      <c r="K137" s="108"/>
      <c r="L137" s="108"/>
      <c r="M137" s="109"/>
      <c r="N137" s="108"/>
      <c r="O137" s="109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 spans="1:26" ht="12.75" customHeight="1" x14ac:dyDescent="0.25">
      <c r="A138" s="108"/>
      <c r="B138" s="108"/>
      <c r="C138" s="108"/>
      <c r="D138" s="108"/>
      <c r="E138" s="108"/>
      <c r="F138" s="108"/>
      <c r="G138" s="108"/>
      <c r="H138" s="108"/>
      <c r="I138" s="109"/>
      <c r="J138" s="108"/>
      <c r="K138" s="108"/>
      <c r="L138" s="108"/>
      <c r="M138" s="109"/>
      <c r="N138" s="108"/>
      <c r="O138" s="109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 spans="1:26" ht="12.75" customHeight="1" x14ac:dyDescent="0.25">
      <c r="A139" s="108"/>
      <c r="B139" s="108"/>
      <c r="C139" s="108"/>
      <c r="D139" s="108"/>
      <c r="E139" s="108"/>
      <c r="F139" s="108"/>
      <c r="G139" s="108"/>
      <c r="H139" s="108"/>
      <c r="I139" s="109"/>
      <c r="J139" s="108"/>
      <c r="K139" s="108"/>
      <c r="L139" s="108"/>
      <c r="M139" s="109"/>
      <c r="N139" s="108"/>
      <c r="O139" s="109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 spans="1:26" ht="12.75" customHeight="1" x14ac:dyDescent="0.25">
      <c r="A140" s="108"/>
      <c r="B140" s="108"/>
      <c r="C140" s="108"/>
      <c r="D140" s="108"/>
      <c r="E140" s="108"/>
      <c r="F140" s="108"/>
      <c r="G140" s="108"/>
      <c r="H140" s="108"/>
      <c r="I140" s="109"/>
      <c r="J140" s="108"/>
      <c r="K140" s="108"/>
      <c r="L140" s="108"/>
      <c r="M140" s="109"/>
      <c r="N140" s="108"/>
      <c r="O140" s="109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 spans="1:26" ht="12.75" customHeight="1" x14ac:dyDescent="0.25">
      <c r="A141" s="108"/>
      <c r="B141" s="108"/>
      <c r="C141" s="108"/>
      <c r="D141" s="108"/>
      <c r="E141" s="108"/>
      <c r="F141" s="108"/>
      <c r="G141" s="108"/>
      <c r="H141" s="108"/>
      <c r="I141" s="109"/>
      <c r="J141" s="108"/>
      <c r="K141" s="108"/>
      <c r="L141" s="108"/>
      <c r="M141" s="109"/>
      <c r="N141" s="108"/>
      <c r="O141" s="109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 spans="1:26" ht="12.75" customHeight="1" x14ac:dyDescent="0.25">
      <c r="A142" s="108"/>
      <c r="B142" s="108"/>
      <c r="C142" s="108"/>
      <c r="D142" s="108"/>
      <c r="E142" s="108"/>
      <c r="F142" s="108"/>
      <c r="G142" s="108"/>
      <c r="H142" s="108"/>
      <c r="I142" s="109"/>
      <c r="J142" s="108"/>
      <c r="K142" s="108"/>
      <c r="L142" s="108"/>
      <c r="M142" s="109"/>
      <c r="N142" s="108"/>
      <c r="O142" s="109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 spans="1:26" ht="12.75" customHeight="1" x14ac:dyDescent="0.25">
      <c r="A143" s="108"/>
      <c r="B143" s="108"/>
      <c r="C143" s="108"/>
      <c r="D143" s="108"/>
      <c r="E143" s="108"/>
      <c r="F143" s="108"/>
      <c r="G143" s="108"/>
      <c r="H143" s="108"/>
      <c r="I143" s="109"/>
      <c r="J143" s="108"/>
      <c r="K143" s="108"/>
      <c r="L143" s="108"/>
      <c r="M143" s="109"/>
      <c r="N143" s="108"/>
      <c r="O143" s="109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 spans="1:26" ht="12.75" customHeight="1" x14ac:dyDescent="0.25">
      <c r="A144" s="108"/>
      <c r="B144" s="108"/>
      <c r="C144" s="108"/>
      <c r="D144" s="108"/>
      <c r="E144" s="108"/>
      <c r="F144" s="108"/>
      <c r="G144" s="108"/>
      <c r="H144" s="108"/>
      <c r="I144" s="109"/>
      <c r="J144" s="108"/>
      <c r="K144" s="108"/>
      <c r="L144" s="108"/>
      <c r="M144" s="109"/>
      <c r="N144" s="108"/>
      <c r="O144" s="109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 spans="1:26" ht="12.75" customHeight="1" x14ac:dyDescent="0.25">
      <c r="A145" s="108"/>
      <c r="B145" s="108"/>
      <c r="C145" s="108"/>
      <c r="D145" s="108"/>
      <c r="E145" s="108"/>
      <c r="F145" s="108"/>
      <c r="G145" s="108"/>
      <c r="H145" s="108"/>
      <c r="I145" s="109"/>
      <c r="J145" s="108"/>
      <c r="K145" s="108"/>
      <c r="L145" s="108"/>
      <c r="M145" s="109"/>
      <c r="N145" s="108"/>
      <c r="O145" s="109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 spans="1:26" ht="12.75" customHeight="1" x14ac:dyDescent="0.25">
      <c r="A146" s="108"/>
      <c r="B146" s="108"/>
      <c r="C146" s="108"/>
      <c r="D146" s="108"/>
      <c r="E146" s="108"/>
      <c r="F146" s="108"/>
      <c r="G146" s="108"/>
      <c r="H146" s="108"/>
      <c r="I146" s="109"/>
      <c r="J146" s="108"/>
      <c r="K146" s="108"/>
      <c r="L146" s="108"/>
      <c r="M146" s="109"/>
      <c r="N146" s="108"/>
      <c r="O146" s="109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 spans="1:26" ht="12.75" customHeight="1" x14ac:dyDescent="0.25">
      <c r="A147" s="108"/>
      <c r="B147" s="108"/>
      <c r="C147" s="108"/>
      <c r="D147" s="108"/>
      <c r="E147" s="108"/>
      <c r="F147" s="108"/>
      <c r="G147" s="108"/>
      <c r="H147" s="108"/>
      <c r="I147" s="109"/>
      <c r="J147" s="108"/>
      <c r="K147" s="108"/>
      <c r="L147" s="108"/>
      <c r="M147" s="109"/>
      <c r="N147" s="108"/>
      <c r="O147" s="109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 spans="1:26" ht="12.75" customHeight="1" x14ac:dyDescent="0.25">
      <c r="A148" s="108"/>
      <c r="B148" s="108"/>
      <c r="C148" s="108"/>
      <c r="D148" s="108"/>
      <c r="E148" s="108"/>
      <c r="F148" s="108"/>
      <c r="G148" s="108"/>
      <c r="H148" s="108"/>
      <c r="I148" s="109"/>
      <c r="J148" s="108"/>
      <c r="K148" s="108"/>
      <c r="L148" s="108"/>
      <c r="M148" s="109"/>
      <c r="N148" s="108"/>
      <c r="O148" s="109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 spans="1:26" ht="12.75" customHeight="1" x14ac:dyDescent="0.25">
      <c r="A149" s="108"/>
      <c r="B149" s="108"/>
      <c r="C149" s="108"/>
      <c r="D149" s="108"/>
      <c r="E149" s="108"/>
      <c r="F149" s="108"/>
      <c r="G149" s="108"/>
      <c r="H149" s="108"/>
      <c r="I149" s="109"/>
      <c r="J149" s="108"/>
      <c r="K149" s="108"/>
      <c r="L149" s="108"/>
      <c r="M149" s="109"/>
      <c r="N149" s="108"/>
      <c r="O149" s="109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 spans="1:26" ht="12.75" customHeight="1" x14ac:dyDescent="0.25">
      <c r="A150" s="108"/>
      <c r="B150" s="108"/>
      <c r="C150" s="108"/>
      <c r="D150" s="108"/>
      <c r="E150" s="108"/>
      <c r="F150" s="108"/>
      <c r="G150" s="108"/>
      <c r="H150" s="108"/>
      <c r="I150" s="109"/>
      <c r="J150" s="108"/>
      <c r="K150" s="108"/>
      <c r="L150" s="108"/>
      <c r="M150" s="109"/>
      <c r="N150" s="108"/>
      <c r="O150" s="109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 spans="1:26" ht="12.75" customHeight="1" x14ac:dyDescent="0.25">
      <c r="A151" s="108"/>
      <c r="B151" s="108"/>
      <c r="C151" s="108"/>
      <c r="D151" s="108"/>
      <c r="E151" s="108"/>
      <c r="F151" s="108"/>
      <c r="G151" s="108"/>
      <c r="H151" s="108"/>
      <c r="I151" s="109"/>
      <c r="J151" s="108"/>
      <c r="K151" s="108"/>
      <c r="L151" s="108"/>
      <c r="M151" s="109"/>
      <c r="N151" s="108"/>
      <c r="O151" s="109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 spans="1:26" ht="12.75" customHeight="1" x14ac:dyDescent="0.25">
      <c r="A152" s="108"/>
      <c r="B152" s="108"/>
      <c r="C152" s="108"/>
      <c r="D152" s="108"/>
      <c r="E152" s="108"/>
      <c r="F152" s="108"/>
      <c r="G152" s="108"/>
      <c r="H152" s="108"/>
      <c r="I152" s="109"/>
      <c r="J152" s="108"/>
      <c r="K152" s="108"/>
      <c r="L152" s="108"/>
      <c r="M152" s="109"/>
      <c r="N152" s="108"/>
      <c r="O152" s="109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 spans="1:26" ht="12.75" customHeight="1" x14ac:dyDescent="0.25">
      <c r="A153" s="108"/>
      <c r="B153" s="108"/>
      <c r="C153" s="108"/>
      <c r="D153" s="108"/>
      <c r="E153" s="108"/>
      <c r="F153" s="108"/>
      <c r="G153" s="108"/>
      <c r="H153" s="108"/>
      <c r="I153" s="109"/>
      <c r="J153" s="108"/>
      <c r="K153" s="108"/>
      <c r="L153" s="108"/>
      <c r="M153" s="109"/>
      <c r="N153" s="108"/>
      <c r="O153" s="109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 spans="1:26" ht="12.75" customHeight="1" x14ac:dyDescent="0.25">
      <c r="A154" s="108"/>
      <c r="B154" s="108"/>
      <c r="C154" s="108"/>
      <c r="D154" s="108"/>
      <c r="E154" s="108"/>
      <c r="F154" s="108"/>
      <c r="G154" s="108"/>
      <c r="H154" s="108"/>
      <c r="I154" s="109"/>
      <c r="J154" s="108"/>
      <c r="K154" s="108"/>
      <c r="L154" s="108"/>
      <c r="M154" s="109"/>
      <c r="N154" s="108"/>
      <c r="O154" s="109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 spans="1:26" ht="12.75" customHeight="1" x14ac:dyDescent="0.25">
      <c r="A155" s="108"/>
      <c r="B155" s="108"/>
      <c r="C155" s="108"/>
      <c r="D155" s="108"/>
      <c r="E155" s="108"/>
      <c r="F155" s="108"/>
      <c r="G155" s="108"/>
      <c r="H155" s="108"/>
      <c r="I155" s="109"/>
      <c r="J155" s="108"/>
      <c r="K155" s="108"/>
      <c r="L155" s="108"/>
      <c r="M155" s="109"/>
      <c r="N155" s="108"/>
      <c r="O155" s="109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 spans="1:26" ht="12.75" customHeight="1" x14ac:dyDescent="0.25">
      <c r="A156" s="108"/>
      <c r="B156" s="108"/>
      <c r="C156" s="108"/>
      <c r="D156" s="108"/>
      <c r="E156" s="108"/>
      <c r="F156" s="108"/>
      <c r="G156" s="108"/>
      <c r="H156" s="108"/>
      <c r="I156" s="109"/>
      <c r="J156" s="108"/>
      <c r="K156" s="108"/>
      <c r="L156" s="108"/>
      <c r="M156" s="109"/>
      <c r="N156" s="108"/>
      <c r="O156" s="109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 spans="1:26" ht="12.75" customHeight="1" x14ac:dyDescent="0.25">
      <c r="A157" s="108"/>
      <c r="B157" s="108"/>
      <c r="C157" s="108"/>
      <c r="D157" s="108"/>
      <c r="E157" s="108"/>
      <c r="F157" s="108"/>
      <c r="G157" s="108"/>
      <c r="H157" s="108"/>
      <c r="I157" s="109"/>
      <c r="J157" s="108"/>
      <c r="K157" s="108"/>
      <c r="L157" s="108"/>
      <c r="M157" s="109"/>
      <c r="N157" s="108"/>
      <c r="O157" s="109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 spans="1:26" ht="12.75" customHeight="1" x14ac:dyDescent="0.25">
      <c r="A158" s="108"/>
      <c r="B158" s="108"/>
      <c r="C158" s="108"/>
      <c r="D158" s="108"/>
      <c r="E158" s="108"/>
      <c r="F158" s="108"/>
      <c r="G158" s="108"/>
      <c r="H158" s="108"/>
      <c r="I158" s="109"/>
      <c r="J158" s="108"/>
      <c r="K158" s="108"/>
      <c r="L158" s="108"/>
      <c r="M158" s="109"/>
      <c r="N158" s="108"/>
      <c r="O158" s="109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 spans="1:26" ht="12.75" customHeight="1" x14ac:dyDescent="0.25">
      <c r="A159" s="108"/>
      <c r="B159" s="108"/>
      <c r="C159" s="108"/>
      <c r="D159" s="108"/>
      <c r="E159" s="108"/>
      <c r="F159" s="108"/>
      <c r="G159" s="108"/>
      <c r="H159" s="108"/>
      <c r="I159" s="109"/>
      <c r="J159" s="108"/>
      <c r="K159" s="108"/>
      <c r="L159" s="108"/>
      <c r="M159" s="109"/>
      <c r="N159" s="108"/>
      <c r="O159" s="109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 spans="1:26" ht="12.75" customHeight="1" x14ac:dyDescent="0.25">
      <c r="A160" s="108"/>
      <c r="B160" s="108"/>
      <c r="C160" s="108"/>
      <c r="D160" s="108"/>
      <c r="E160" s="108"/>
      <c r="F160" s="108"/>
      <c r="G160" s="108"/>
      <c r="H160" s="108"/>
      <c r="I160" s="109"/>
      <c r="J160" s="108"/>
      <c r="K160" s="108"/>
      <c r="L160" s="108"/>
      <c r="M160" s="109"/>
      <c r="N160" s="108"/>
      <c r="O160" s="109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 spans="1:26" ht="12.75" customHeight="1" x14ac:dyDescent="0.25">
      <c r="A161" s="108"/>
      <c r="B161" s="108"/>
      <c r="C161" s="108"/>
      <c r="D161" s="108"/>
      <c r="E161" s="108"/>
      <c r="F161" s="108"/>
      <c r="G161" s="108"/>
      <c r="H161" s="108"/>
      <c r="I161" s="109"/>
      <c r="J161" s="108"/>
      <c r="K161" s="108"/>
      <c r="L161" s="108"/>
      <c r="M161" s="109"/>
      <c r="N161" s="108"/>
      <c r="O161" s="109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 spans="1:26" ht="12.75" customHeight="1" x14ac:dyDescent="0.25">
      <c r="A162" s="108"/>
      <c r="B162" s="108"/>
      <c r="C162" s="108"/>
      <c r="D162" s="108"/>
      <c r="E162" s="108"/>
      <c r="F162" s="108"/>
      <c r="G162" s="108"/>
      <c r="H162" s="108"/>
      <c r="I162" s="109"/>
      <c r="J162" s="108"/>
      <c r="K162" s="108"/>
      <c r="L162" s="108"/>
      <c r="M162" s="109"/>
      <c r="N162" s="108"/>
      <c r="O162" s="109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 spans="1:26" ht="12.75" customHeight="1" x14ac:dyDescent="0.25">
      <c r="A163" s="108"/>
      <c r="B163" s="108"/>
      <c r="C163" s="108"/>
      <c r="D163" s="108"/>
      <c r="E163" s="108"/>
      <c r="F163" s="108"/>
      <c r="G163" s="108"/>
      <c r="H163" s="108"/>
      <c r="I163" s="109"/>
      <c r="J163" s="108"/>
      <c r="K163" s="108"/>
      <c r="L163" s="108"/>
      <c r="M163" s="109"/>
      <c r="N163" s="108"/>
      <c r="O163" s="109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 spans="1:26" ht="12.75" customHeight="1" x14ac:dyDescent="0.25">
      <c r="A164" s="108"/>
      <c r="B164" s="108"/>
      <c r="C164" s="108"/>
      <c r="D164" s="108"/>
      <c r="E164" s="108"/>
      <c r="F164" s="108"/>
      <c r="G164" s="108"/>
      <c r="H164" s="108"/>
      <c r="I164" s="109"/>
      <c r="J164" s="108"/>
      <c r="K164" s="108"/>
      <c r="L164" s="108"/>
      <c r="M164" s="109"/>
      <c r="N164" s="108"/>
      <c r="O164" s="109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 spans="1:26" ht="12.75" customHeight="1" x14ac:dyDescent="0.25">
      <c r="A165" s="108"/>
      <c r="B165" s="108"/>
      <c r="C165" s="108"/>
      <c r="D165" s="108"/>
      <c r="E165" s="108"/>
      <c r="F165" s="108"/>
      <c r="G165" s="108"/>
      <c r="H165" s="108"/>
      <c r="I165" s="109"/>
      <c r="J165" s="108"/>
      <c r="K165" s="108"/>
      <c r="L165" s="108"/>
      <c r="M165" s="109"/>
      <c r="N165" s="108"/>
      <c r="O165" s="109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spans="1:26" ht="12.75" customHeight="1" x14ac:dyDescent="0.25">
      <c r="A166" s="108"/>
      <c r="B166" s="108"/>
      <c r="C166" s="108"/>
      <c r="D166" s="108"/>
      <c r="E166" s="108"/>
      <c r="F166" s="108"/>
      <c r="G166" s="108"/>
      <c r="H166" s="108"/>
      <c r="I166" s="109"/>
      <c r="J166" s="108"/>
      <c r="K166" s="108"/>
      <c r="L166" s="108"/>
      <c r="M166" s="109"/>
      <c r="N166" s="108"/>
      <c r="O166" s="109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 spans="1:26" ht="12.75" customHeight="1" x14ac:dyDescent="0.25">
      <c r="A167" s="108"/>
      <c r="B167" s="108"/>
      <c r="C167" s="108"/>
      <c r="D167" s="108"/>
      <c r="E167" s="108"/>
      <c r="F167" s="108"/>
      <c r="G167" s="108"/>
      <c r="H167" s="108"/>
      <c r="I167" s="109"/>
      <c r="J167" s="108"/>
      <c r="K167" s="108"/>
      <c r="L167" s="108"/>
      <c r="M167" s="109"/>
      <c r="N167" s="108"/>
      <c r="O167" s="109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 spans="1:26" ht="12.75" customHeight="1" x14ac:dyDescent="0.25">
      <c r="A168" s="108"/>
      <c r="B168" s="108"/>
      <c r="C168" s="108"/>
      <c r="D168" s="108"/>
      <c r="E168" s="108"/>
      <c r="F168" s="108"/>
      <c r="G168" s="108"/>
      <c r="H168" s="108"/>
      <c r="I168" s="109"/>
      <c r="J168" s="108"/>
      <c r="K168" s="108"/>
      <c r="L168" s="108"/>
      <c r="M168" s="109"/>
      <c r="N168" s="108"/>
      <c r="O168" s="109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 spans="1:26" ht="12.75" customHeight="1" x14ac:dyDescent="0.25">
      <c r="A169" s="108"/>
      <c r="B169" s="108"/>
      <c r="C169" s="108"/>
      <c r="D169" s="108"/>
      <c r="E169" s="108"/>
      <c r="F169" s="108"/>
      <c r="G169" s="108"/>
      <c r="H169" s="108"/>
      <c r="I169" s="109"/>
      <c r="J169" s="108"/>
      <c r="K169" s="108"/>
      <c r="L169" s="108"/>
      <c r="M169" s="109"/>
      <c r="N169" s="108"/>
      <c r="O169" s="109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 spans="1:26" ht="12.75" customHeight="1" x14ac:dyDescent="0.25">
      <c r="A170" s="108"/>
      <c r="B170" s="108"/>
      <c r="C170" s="108"/>
      <c r="D170" s="108"/>
      <c r="E170" s="108"/>
      <c r="F170" s="108"/>
      <c r="G170" s="108"/>
      <c r="H170" s="108"/>
      <c r="I170" s="109"/>
      <c r="J170" s="108"/>
      <c r="K170" s="108"/>
      <c r="L170" s="108"/>
      <c r="M170" s="109"/>
      <c r="N170" s="108"/>
      <c r="O170" s="109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 spans="1:26" ht="12.75" customHeight="1" x14ac:dyDescent="0.25">
      <c r="A171" s="108"/>
      <c r="B171" s="108"/>
      <c r="C171" s="108"/>
      <c r="D171" s="108"/>
      <c r="E171" s="108"/>
      <c r="F171" s="108"/>
      <c r="G171" s="108"/>
      <c r="H171" s="108"/>
      <c r="I171" s="109"/>
      <c r="J171" s="108"/>
      <c r="K171" s="108"/>
      <c r="L171" s="108"/>
      <c r="M171" s="109"/>
      <c r="N171" s="108"/>
      <c r="O171" s="109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spans="1:26" ht="12.75" customHeight="1" x14ac:dyDescent="0.25">
      <c r="A172" s="108"/>
      <c r="B172" s="108"/>
      <c r="C172" s="108"/>
      <c r="D172" s="108"/>
      <c r="E172" s="108"/>
      <c r="F172" s="108"/>
      <c r="G172" s="108"/>
      <c r="H172" s="108"/>
      <c r="I172" s="109"/>
      <c r="J172" s="108"/>
      <c r="K172" s="108"/>
      <c r="L172" s="108"/>
      <c r="M172" s="109"/>
      <c r="N172" s="108"/>
      <c r="O172" s="109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 spans="1:26" ht="12.75" customHeight="1" x14ac:dyDescent="0.25">
      <c r="A173" s="108"/>
      <c r="B173" s="108"/>
      <c r="C173" s="108"/>
      <c r="D173" s="108"/>
      <c r="E173" s="108"/>
      <c r="F173" s="108"/>
      <c r="G173" s="108"/>
      <c r="H173" s="108"/>
      <c r="I173" s="109"/>
      <c r="J173" s="108"/>
      <c r="K173" s="108"/>
      <c r="L173" s="108"/>
      <c r="M173" s="109"/>
      <c r="N173" s="108"/>
      <c r="O173" s="109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 spans="1:26" ht="12.75" customHeight="1" x14ac:dyDescent="0.25">
      <c r="A174" s="108"/>
      <c r="B174" s="108"/>
      <c r="C174" s="108"/>
      <c r="D174" s="108"/>
      <c r="E174" s="108"/>
      <c r="F174" s="108"/>
      <c r="G174" s="108"/>
      <c r="H174" s="108"/>
      <c r="I174" s="109"/>
      <c r="J174" s="108"/>
      <c r="K174" s="108"/>
      <c r="L174" s="108"/>
      <c r="M174" s="109"/>
      <c r="N174" s="108"/>
      <c r="O174" s="109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 spans="1:26" ht="12.75" customHeight="1" x14ac:dyDescent="0.25">
      <c r="A175" s="108"/>
      <c r="B175" s="108"/>
      <c r="C175" s="108"/>
      <c r="D175" s="108"/>
      <c r="E175" s="108"/>
      <c r="F175" s="108"/>
      <c r="G175" s="108"/>
      <c r="H175" s="108"/>
      <c r="I175" s="109"/>
      <c r="J175" s="108"/>
      <c r="K175" s="108"/>
      <c r="L175" s="108"/>
      <c r="M175" s="109"/>
      <c r="N175" s="108"/>
      <c r="O175" s="109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 spans="1:26" ht="12.75" customHeight="1" x14ac:dyDescent="0.25">
      <c r="A176" s="108"/>
      <c r="B176" s="108"/>
      <c r="C176" s="108"/>
      <c r="D176" s="108"/>
      <c r="E176" s="108"/>
      <c r="F176" s="108"/>
      <c r="G176" s="108"/>
      <c r="H176" s="108"/>
      <c r="I176" s="109"/>
      <c r="J176" s="108"/>
      <c r="K176" s="108"/>
      <c r="L176" s="108"/>
      <c r="M176" s="109"/>
      <c r="N176" s="108"/>
      <c r="O176" s="109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 spans="1:26" ht="12.75" customHeight="1" x14ac:dyDescent="0.25">
      <c r="A177" s="108"/>
      <c r="B177" s="108"/>
      <c r="C177" s="108"/>
      <c r="D177" s="108"/>
      <c r="E177" s="108"/>
      <c r="F177" s="108"/>
      <c r="G177" s="108"/>
      <c r="H177" s="108"/>
      <c r="I177" s="109"/>
      <c r="J177" s="108"/>
      <c r="K177" s="108"/>
      <c r="L177" s="108"/>
      <c r="M177" s="109"/>
      <c r="N177" s="108"/>
      <c r="O177" s="109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 spans="1:26" ht="12.75" customHeight="1" x14ac:dyDescent="0.25">
      <c r="A178" s="108"/>
      <c r="B178" s="108"/>
      <c r="C178" s="108"/>
      <c r="D178" s="108"/>
      <c r="E178" s="108"/>
      <c r="F178" s="108"/>
      <c r="G178" s="108"/>
      <c r="H178" s="108"/>
      <c r="I178" s="109"/>
      <c r="J178" s="108"/>
      <c r="K178" s="108"/>
      <c r="L178" s="108"/>
      <c r="M178" s="109"/>
      <c r="N178" s="108"/>
      <c r="O178" s="109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 spans="1:26" ht="12.75" customHeight="1" x14ac:dyDescent="0.25">
      <c r="A179" s="108"/>
      <c r="B179" s="108"/>
      <c r="C179" s="108"/>
      <c r="D179" s="108"/>
      <c r="E179" s="108"/>
      <c r="F179" s="108"/>
      <c r="G179" s="108"/>
      <c r="H179" s="108"/>
      <c r="I179" s="109"/>
      <c r="J179" s="108"/>
      <c r="K179" s="108"/>
      <c r="L179" s="108"/>
      <c r="M179" s="109"/>
      <c r="N179" s="108"/>
      <c r="O179" s="109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  <row r="180" spans="1:26" ht="12.75" customHeight="1" x14ac:dyDescent="0.25">
      <c r="A180" s="108"/>
      <c r="B180" s="108"/>
      <c r="C180" s="108"/>
      <c r="D180" s="108"/>
      <c r="E180" s="108"/>
      <c r="F180" s="108"/>
      <c r="G180" s="108"/>
      <c r="H180" s="108"/>
      <c r="I180" s="109"/>
      <c r="J180" s="108"/>
      <c r="K180" s="108"/>
      <c r="L180" s="108"/>
      <c r="M180" s="109"/>
      <c r="N180" s="108"/>
      <c r="O180" s="109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</row>
    <row r="181" spans="1:26" ht="12.75" customHeight="1" x14ac:dyDescent="0.25">
      <c r="A181" s="108"/>
      <c r="B181" s="108"/>
      <c r="C181" s="108"/>
      <c r="D181" s="108"/>
      <c r="E181" s="108"/>
      <c r="F181" s="108"/>
      <c r="G181" s="108"/>
      <c r="H181" s="108"/>
      <c r="I181" s="109"/>
      <c r="J181" s="108"/>
      <c r="K181" s="108"/>
      <c r="L181" s="108"/>
      <c r="M181" s="109"/>
      <c r="N181" s="108"/>
      <c r="O181" s="109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</row>
    <row r="182" spans="1:26" ht="12.75" customHeight="1" x14ac:dyDescent="0.25">
      <c r="A182" s="108"/>
      <c r="B182" s="108"/>
      <c r="C182" s="108"/>
      <c r="D182" s="108"/>
      <c r="E182" s="108"/>
      <c r="F182" s="108"/>
      <c r="G182" s="108"/>
      <c r="H182" s="108"/>
      <c r="I182" s="109"/>
      <c r="J182" s="108"/>
      <c r="K182" s="108"/>
      <c r="L182" s="108"/>
      <c r="M182" s="109"/>
      <c r="N182" s="108"/>
      <c r="O182" s="109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 spans="1:26" ht="12.75" customHeight="1" x14ac:dyDescent="0.25">
      <c r="A183" s="108"/>
      <c r="B183" s="108"/>
      <c r="C183" s="108"/>
      <c r="D183" s="108"/>
      <c r="E183" s="108"/>
      <c r="F183" s="108"/>
      <c r="G183" s="108"/>
      <c r="H183" s="108"/>
      <c r="I183" s="109"/>
      <c r="J183" s="108"/>
      <c r="K183" s="108"/>
      <c r="L183" s="108"/>
      <c r="M183" s="109"/>
      <c r="N183" s="108"/>
      <c r="O183" s="109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</row>
    <row r="184" spans="1:26" ht="12.75" customHeight="1" x14ac:dyDescent="0.25">
      <c r="A184" s="108"/>
      <c r="B184" s="108"/>
      <c r="C184" s="108"/>
      <c r="D184" s="108"/>
      <c r="E184" s="108"/>
      <c r="F184" s="108"/>
      <c r="G184" s="108"/>
      <c r="H184" s="108"/>
      <c r="I184" s="109"/>
      <c r="J184" s="108"/>
      <c r="K184" s="108"/>
      <c r="L184" s="108"/>
      <c r="M184" s="109"/>
      <c r="N184" s="108"/>
      <c r="O184" s="109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</row>
    <row r="185" spans="1:26" ht="12.75" customHeight="1" x14ac:dyDescent="0.25">
      <c r="A185" s="108"/>
      <c r="B185" s="108"/>
      <c r="C185" s="108"/>
      <c r="D185" s="108"/>
      <c r="E185" s="108"/>
      <c r="F185" s="108"/>
      <c r="G185" s="108"/>
      <c r="H185" s="108"/>
      <c r="I185" s="109"/>
      <c r="J185" s="108"/>
      <c r="K185" s="108"/>
      <c r="L185" s="108"/>
      <c r="M185" s="109"/>
      <c r="N185" s="108"/>
      <c r="O185" s="109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</row>
    <row r="186" spans="1:26" ht="12.75" customHeight="1" x14ac:dyDescent="0.25">
      <c r="A186" s="108"/>
      <c r="B186" s="108"/>
      <c r="C186" s="108"/>
      <c r="D186" s="108"/>
      <c r="E186" s="108"/>
      <c r="F186" s="108"/>
      <c r="G186" s="108"/>
      <c r="H186" s="108"/>
      <c r="I186" s="109"/>
      <c r="J186" s="108"/>
      <c r="K186" s="108"/>
      <c r="L186" s="108"/>
      <c r="M186" s="109"/>
      <c r="N186" s="108"/>
      <c r="O186" s="109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</row>
    <row r="187" spans="1:26" ht="12.75" customHeight="1" x14ac:dyDescent="0.25">
      <c r="A187" s="108"/>
      <c r="B187" s="108"/>
      <c r="C187" s="108"/>
      <c r="D187" s="108"/>
      <c r="E187" s="108"/>
      <c r="F187" s="108"/>
      <c r="G187" s="108"/>
      <c r="H187" s="108"/>
      <c r="I187" s="109"/>
      <c r="J187" s="108"/>
      <c r="K187" s="108"/>
      <c r="L187" s="108"/>
      <c r="M187" s="109"/>
      <c r="N187" s="108"/>
      <c r="O187" s="109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 spans="1:26" ht="12.75" customHeight="1" x14ac:dyDescent="0.25">
      <c r="A188" s="108"/>
      <c r="B188" s="108"/>
      <c r="C188" s="108"/>
      <c r="D188" s="108"/>
      <c r="E188" s="108"/>
      <c r="F188" s="108"/>
      <c r="G188" s="108"/>
      <c r="H188" s="108"/>
      <c r="I188" s="109"/>
      <c r="J188" s="108"/>
      <c r="K188" s="108"/>
      <c r="L188" s="108"/>
      <c r="M188" s="109"/>
      <c r="N188" s="108"/>
      <c r="O188" s="109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</row>
    <row r="189" spans="1:26" ht="12.75" customHeight="1" x14ac:dyDescent="0.25">
      <c r="A189" s="108"/>
      <c r="B189" s="108"/>
      <c r="C189" s="108"/>
      <c r="D189" s="108"/>
      <c r="E189" s="108"/>
      <c r="F189" s="108"/>
      <c r="G189" s="108"/>
      <c r="H189" s="108"/>
      <c r="I189" s="109"/>
      <c r="J189" s="108"/>
      <c r="K189" s="108"/>
      <c r="L189" s="108"/>
      <c r="M189" s="109"/>
      <c r="N189" s="108"/>
      <c r="O189" s="109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</row>
    <row r="190" spans="1:26" ht="12.75" customHeight="1" x14ac:dyDescent="0.25">
      <c r="A190" s="108"/>
      <c r="B190" s="108"/>
      <c r="C190" s="108"/>
      <c r="D190" s="108"/>
      <c r="E190" s="108"/>
      <c r="F190" s="108"/>
      <c r="G190" s="108"/>
      <c r="H190" s="108"/>
      <c r="I190" s="109"/>
      <c r="J190" s="108"/>
      <c r="K190" s="108"/>
      <c r="L190" s="108"/>
      <c r="M190" s="109"/>
      <c r="N190" s="108"/>
      <c r="O190" s="109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</row>
    <row r="191" spans="1:26" ht="12.75" customHeight="1" x14ac:dyDescent="0.25">
      <c r="A191" s="108"/>
      <c r="B191" s="108"/>
      <c r="C191" s="108"/>
      <c r="D191" s="108"/>
      <c r="E191" s="108"/>
      <c r="F191" s="108"/>
      <c r="G191" s="108"/>
      <c r="H191" s="108"/>
      <c r="I191" s="109"/>
      <c r="J191" s="108"/>
      <c r="K191" s="108"/>
      <c r="L191" s="108"/>
      <c r="M191" s="109"/>
      <c r="N191" s="108"/>
      <c r="O191" s="109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</row>
    <row r="192" spans="1:26" ht="12.75" customHeight="1" x14ac:dyDescent="0.25">
      <c r="A192" s="108"/>
      <c r="B192" s="108"/>
      <c r="C192" s="108"/>
      <c r="D192" s="108"/>
      <c r="E192" s="108"/>
      <c r="F192" s="108"/>
      <c r="G192" s="108"/>
      <c r="H192" s="108"/>
      <c r="I192" s="109"/>
      <c r="J192" s="108"/>
      <c r="K192" s="108"/>
      <c r="L192" s="108"/>
      <c r="M192" s="109"/>
      <c r="N192" s="108"/>
      <c r="O192" s="109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</row>
    <row r="193" spans="1:26" ht="12.75" customHeight="1" x14ac:dyDescent="0.25">
      <c r="A193" s="108"/>
      <c r="B193" s="108"/>
      <c r="C193" s="108"/>
      <c r="D193" s="108"/>
      <c r="E193" s="108"/>
      <c r="F193" s="108"/>
      <c r="G193" s="108"/>
      <c r="H193" s="108"/>
      <c r="I193" s="109"/>
      <c r="J193" s="108"/>
      <c r="K193" s="108"/>
      <c r="L193" s="108"/>
      <c r="M193" s="109"/>
      <c r="N193" s="108"/>
      <c r="O193" s="109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</row>
    <row r="194" spans="1:26" ht="12.75" customHeight="1" x14ac:dyDescent="0.25">
      <c r="A194" s="108"/>
      <c r="B194" s="108"/>
      <c r="C194" s="108"/>
      <c r="D194" s="108"/>
      <c r="E194" s="108"/>
      <c r="F194" s="108"/>
      <c r="G194" s="108"/>
      <c r="H194" s="108"/>
      <c r="I194" s="109"/>
      <c r="J194" s="108"/>
      <c r="K194" s="108"/>
      <c r="L194" s="108"/>
      <c r="M194" s="109"/>
      <c r="N194" s="108"/>
      <c r="O194" s="109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</row>
    <row r="195" spans="1:26" ht="12.75" customHeight="1" x14ac:dyDescent="0.25">
      <c r="A195" s="108"/>
      <c r="B195" s="108"/>
      <c r="C195" s="108"/>
      <c r="D195" s="108"/>
      <c r="E195" s="108"/>
      <c r="F195" s="108"/>
      <c r="G195" s="108"/>
      <c r="H195" s="108"/>
      <c r="I195" s="109"/>
      <c r="J195" s="108"/>
      <c r="K195" s="108"/>
      <c r="L195" s="108"/>
      <c r="M195" s="109"/>
      <c r="N195" s="108"/>
      <c r="O195" s="109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</row>
    <row r="196" spans="1:26" ht="12.75" customHeight="1" x14ac:dyDescent="0.25">
      <c r="A196" s="108"/>
      <c r="B196" s="108"/>
      <c r="C196" s="108"/>
      <c r="D196" s="108"/>
      <c r="E196" s="108"/>
      <c r="F196" s="108"/>
      <c r="G196" s="108"/>
      <c r="H196" s="108"/>
      <c r="I196" s="109"/>
      <c r="J196" s="108"/>
      <c r="K196" s="108"/>
      <c r="L196" s="108"/>
      <c r="M196" s="109"/>
      <c r="N196" s="108"/>
      <c r="O196" s="109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</row>
    <row r="197" spans="1:26" ht="12.75" customHeight="1" x14ac:dyDescent="0.25">
      <c r="A197" s="108"/>
      <c r="B197" s="108"/>
      <c r="C197" s="108"/>
      <c r="D197" s="108"/>
      <c r="E197" s="108"/>
      <c r="F197" s="108"/>
      <c r="G197" s="108"/>
      <c r="H197" s="108"/>
      <c r="I197" s="109"/>
      <c r="J197" s="108"/>
      <c r="K197" s="108"/>
      <c r="L197" s="108"/>
      <c r="M197" s="109"/>
      <c r="N197" s="108"/>
      <c r="O197" s="109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</row>
    <row r="198" spans="1:26" ht="12.75" customHeight="1" x14ac:dyDescent="0.25">
      <c r="A198" s="108"/>
      <c r="B198" s="108"/>
      <c r="C198" s="108"/>
      <c r="D198" s="108"/>
      <c r="E198" s="108"/>
      <c r="F198" s="108"/>
      <c r="G198" s="108"/>
      <c r="H198" s="108"/>
      <c r="I198" s="109"/>
      <c r="J198" s="108"/>
      <c r="K198" s="108"/>
      <c r="L198" s="108"/>
      <c r="M198" s="109"/>
      <c r="N198" s="108"/>
      <c r="O198" s="109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</row>
    <row r="199" spans="1:26" ht="12.75" customHeight="1" x14ac:dyDescent="0.25">
      <c r="A199" s="108"/>
      <c r="B199" s="108"/>
      <c r="C199" s="108"/>
      <c r="D199" s="108"/>
      <c r="E199" s="108"/>
      <c r="F199" s="108"/>
      <c r="G199" s="108"/>
      <c r="H199" s="108"/>
      <c r="I199" s="109"/>
      <c r="J199" s="108"/>
      <c r="K199" s="108"/>
      <c r="L199" s="108"/>
      <c r="M199" s="109"/>
      <c r="N199" s="108"/>
      <c r="O199" s="109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</row>
    <row r="200" spans="1:26" ht="12.75" customHeight="1" x14ac:dyDescent="0.25">
      <c r="A200" s="108"/>
      <c r="B200" s="108"/>
      <c r="C200" s="108"/>
      <c r="D200" s="108"/>
      <c r="E200" s="108"/>
      <c r="F200" s="108"/>
      <c r="G200" s="108"/>
      <c r="H200" s="108"/>
      <c r="I200" s="109"/>
      <c r="J200" s="108"/>
      <c r="K200" s="108"/>
      <c r="L200" s="108"/>
      <c r="M200" s="109"/>
      <c r="N200" s="108"/>
      <c r="O200" s="109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</row>
    <row r="201" spans="1:26" ht="12.75" customHeight="1" x14ac:dyDescent="0.25">
      <c r="A201" s="108"/>
      <c r="B201" s="108"/>
      <c r="C201" s="108"/>
      <c r="D201" s="108"/>
      <c r="E201" s="108"/>
      <c r="F201" s="108"/>
      <c r="G201" s="108"/>
      <c r="H201" s="108"/>
      <c r="I201" s="109"/>
      <c r="J201" s="108"/>
      <c r="K201" s="108"/>
      <c r="L201" s="108"/>
      <c r="M201" s="109"/>
      <c r="N201" s="108"/>
      <c r="O201" s="109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</row>
    <row r="202" spans="1:26" ht="12.75" customHeight="1" x14ac:dyDescent="0.25">
      <c r="A202" s="108"/>
      <c r="B202" s="108"/>
      <c r="C202" s="108"/>
      <c r="D202" s="108"/>
      <c r="E202" s="108"/>
      <c r="F202" s="108"/>
      <c r="G202" s="108"/>
      <c r="H202" s="108"/>
      <c r="I202" s="109"/>
      <c r="J202" s="108"/>
      <c r="K202" s="108"/>
      <c r="L202" s="108"/>
      <c r="M202" s="109"/>
      <c r="N202" s="108"/>
      <c r="O202" s="109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</row>
    <row r="203" spans="1:26" ht="12.75" customHeight="1" x14ac:dyDescent="0.25">
      <c r="A203" s="108"/>
      <c r="B203" s="108"/>
      <c r="C203" s="108"/>
      <c r="D203" s="108"/>
      <c r="E203" s="108"/>
      <c r="F203" s="108"/>
      <c r="G203" s="108"/>
      <c r="H203" s="108"/>
      <c r="I203" s="109"/>
      <c r="J203" s="108"/>
      <c r="K203" s="108"/>
      <c r="L203" s="108"/>
      <c r="M203" s="109"/>
      <c r="N203" s="108"/>
      <c r="O203" s="109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</row>
    <row r="204" spans="1:26" ht="12.75" customHeight="1" x14ac:dyDescent="0.25">
      <c r="A204" s="108"/>
      <c r="B204" s="108"/>
      <c r="C204" s="108"/>
      <c r="D204" s="108"/>
      <c r="E204" s="108"/>
      <c r="F204" s="108"/>
      <c r="G204" s="108"/>
      <c r="H204" s="108"/>
      <c r="I204" s="109"/>
      <c r="J204" s="108"/>
      <c r="K204" s="108"/>
      <c r="L204" s="108"/>
      <c r="M204" s="109"/>
      <c r="N204" s="108"/>
      <c r="O204" s="109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</row>
    <row r="205" spans="1:26" ht="12.75" customHeight="1" x14ac:dyDescent="0.25">
      <c r="A205" s="108"/>
      <c r="B205" s="108"/>
      <c r="C205" s="108"/>
      <c r="D205" s="108"/>
      <c r="E205" s="108"/>
      <c r="F205" s="108"/>
      <c r="G205" s="108"/>
      <c r="H205" s="108"/>
      <c r="I205" s="109"/>
      <c r="J205" s="108"/>
      <c r="K205" s="108"/>
      <c r="L205" s="108"/>
      <c r="M205" s="109"/>
      <c r="N205" s="108"/>
      <c r="O205" s="109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</row>
    <row r="206" spans="1:26" ht="12.75" customHeight="1" x14ac:dyDescent="0.25">
      <c r="A206" s="108"/>
      <c r="B206" s="108"/>
      <c r="C206" s="108"/>
      <c r="D206" s="108"/>
      <c r="E206" s="108"/>
      <c r="F206" s="108"/>
      <c r="G206" s="108"/>
      <c r="H206" s="108"/>
      <c r="I206" s="109"/>
      <c r="J206" s="108"/>
      <c r="K206" s="108"/>
      <c r="L206" s="108"/>
      <c r="M206" s="109"/>
      <c r="N206" s="108"/>
      <c r="O206" s="109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</row>
    <row r="207" spans="1:26" ht="12.75" customHeight="1" x14ac:dyDescent="0.25">
      <c r="A207" s="108"/>
      <c r="B207" s="108"/>
      <c r="C207" s="108"/>
      <c r="D207" s="108"/>
      <c r="E207" s="108"/>
      <c r="F207" s="108"/>
      <c r="G207" s="108"/>
      <c r="H207" s="108"/>
      <c r="I207" s="109"/>
      <c r="J207" s="108"/>
      <c r="K207" s="108"/>
      <c r="L207" s="108"/>
      <c r="M207" s="109"/>
      <c r="N207" s="108"/>
      <c r="O207" s="109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</row>
    <row r="208" spans="1:26" ht="12.75" customHeight="1" x14ac:dyDescent="0.25">
      <c r="A208" s="108"/>
      <c r="B208" s="108"/>
      <c r="C208" s="108"/>
      <c r="D208" s="108"/>
      <c r="E208" s="108"/>
      <c r="F208" s="108"/>
      <c r="G208" s="108"/>
      <c r="H208" s="108"/>
      <c r="I208" s="109"/>
      <c r="J208" s="108"/>
      <c r="K208" s="108"/>
      <c r="L208" s="108"/>
      <c r="M208" s="109"/>
      <c r="N208" s="108"/>
      <c r="O208" s="109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</row>
    <row r="209" spans="1:26" ht="12.75" customHeight="1" x14ac:dyDescent="0.25">
      <c r="A209" s="108"/>
      <c r="B209" s="108"/>
      <c r="C209" s="108"/>
      <c r="D209" s="108"/>
      <c r="E209" s="108"/>
      <c r="F209" s="108"/>
      <c r="G209" s="108"/>
      <c r="H209" s="108"/>
      <c r="I209" s="109"/>
      <c r="J209" s="108"/>
      <c r="K209" s="108"/>
      <c r="L209" s="108"/>
      <c r="M209" s="109"/>
      <c r="N209" s="108"/>
      <c r="O209" s="109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</row>
    <row r="210" spans="1:26" ht="12.75" customHeight="1" x14ac:dyDescent="0.25">
      <c r="A210" s="108"/>
      <c r="B210" s="108"/>
      <c r="C210" s="108"/>
      <c r="D210" s="108"/>
      <c r="E210" s="108"/>
      <c r="F210" s="108"/>
      <c r="G210" s="108"/>
      <c r="H210" s="108"/>
      <c r="I210" s="109"/>
      <c r="J210" s="108"/>
      <c r="K210" s="108"/>
      <c r="L210" s="108"/>
      <c r="M210" s="109"/>
      <c r="N210" s="108"/>
      <c r="O210" s="109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</row>
    <row r="211" spans="1:26" ht="12.75" customHeight="1" x14ac:dyDescent="0.25">
      <c r="A211" s="108"/>
      <c r="B211" s="108"/>
      <c r="C211" s="108"/>
      <c r="D211" s="108"/>
      <c r="E211" s="108"/>
      <c r="F211" s="108"/>
      <c r="G211" s="108"/>
      <c r="H211" s="108"/>
      <c r="I211" s="109"/>
      <c r="J211" s="108"/>
      <c r="K211" s="108"/>
      <c r="L211" s="108"/>
      <c r="M211" s="109"/>
      <c r="N211" s="108"/>
      <c r="O211" s="109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</row>
    <row r="212" spans="1:26" ht="12.75" customHeight="1" x14ac:dyDescent="0.25">
      <c r="A212" s="108"/>
      <c r="B212" s="108"/>
      <c r="C212" s="108"/>
      <c r="D212" s="108"/>
      <c r="E212" s="108"/>
      <c r="F212" s="108"/>
      <c r="G212" s="108"/>
      <c r="H212" s="108"/>
      <c r="I212" s="109"/>
      <c r="J212" s="108"/>
      <c r="K212" s="108"/>
      <c r="L212" s="108"/>
      <c r="M212" s="109"/>
      <c r="N212" s="108"/>
      <c r="O212" s="109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</row>
    <row r="213" spans="1:26" ht="12.75" customHeight="1" x14ac:dyDescent="0.25">
      <c r="A213" s="108"/>
      <c r="B213" s="108"/>
      <c r="C213" s="108"/>
      <c r="D213" s="108"/>
      <c r="E213" s="108"/>
      <c r="F213" s="108"/>
      <c r="G213" s="108"/>
      <c r="H213" s="108"/>
      <c r="I213" s="109"/>
      <c r="J213" s="108"/>
      <c r="K213" s="108"/>
      <c r="L213" s="108"/>
      <c r="M213" s="109"/>
      <c r="N213" s="108"/>
      <c r="O213" s="109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</row>
    <row r="214" spans="1:26" ht="12.75" customHeight="1" x14ac:dyDescent="0.25">
      <c r="A214" s="108"/>
      <c r="B214" s="108"/>
      <c r="C214" s="108"/>
      <c r="D214" s="108"/>
      <c r="E214" s="108"/>
      <c r="F214" s="108"/>
      <c r="G214" s="108"/>
      <c r="H214" s="108"/>
      <c r="I214" s="109"/>
      <c r="J214" s="108"/>
      <c r="K214" s="108"/>
      <c r="L214" s="108"/>
      <c r="M214" s="109"/>
      <c r="N214" s="108"/>
      <c r="O214" s="109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</row>
    <row r="215" spans="1:26" ht="12.75" customHeight="1" x14ac:dyDescent="0.25">
      <c r="A215" s="108"/>
      <c r="B215" s="108"/>
      <c r="C215" s="108"/>
      <c r="D215" s="108"/>
      <c r="E215" s="108"/>
      <c r="F215" s="108"/>
      <c r="G215" s="108"/>
      <c r="H215" s="108"/>
      <c r="I215" s="109"/>
      <c r="J215" s="108"/>
      <c r="K215" s="108"/>
      <c r="L215" s="108"/>
      <c r="M215" s="109"/>
      <c r="N215" s="108"/>
      <c r="O215" s="109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</row>
    <row r="216" spans="1:26" ht="12.75" customHeight="1" x14ac:dyDescent="0.25">
      <c r="A216" s="108"/>
      <c r="B216" s="108"/>
      <c r="C216" s="108"/>
      <c r="D216" s="108"/>
      <c r="E216" s="108"/>
      <c r="F216" s="108"/>
      <c r="G216" s="108"/>
      <c r="H216" s="108"/>
      <c r="I216" s="109"/>
      <c r="J216" s="108"/>
      <c r="K216" s="108"/>
      <c r="L216" s="108"/>
      <c r="M216" s="109"/>
      <c r="N216" s="108"/>
      <c r="O216" s="109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</row>
    <row r="217" spans="1:26" ht="12.75" customHeight="1" x14ac:dyDescent="0.25">
      <c r="A217" s="108"/>
      <c r="B217" s="108"/>
      <c r="C217" s="108"/>
      <c r="D217" s="108"/>
      <c r="E217" s="108"/>
      <c r="F217" s="108"/>
      <c r="G217" s="108"/>
      <c r="H217" s="108"/>
      <c r="I217" s="109"/>
      <c r="J217" s="108"/>
      <c r="K217" s="108"/>
      <c r="L217" s="108"/>
      <c r="M217" s="109"/>
      <c r="N217" s="108"/>
      <c r="O217" s="109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</row>
    <row r="218" spans="1:26" ht="12.75" customHeight="1" x14ac:dyDescent="0.25">
      <c r="A218" s="108"/>
      <c r="B218" s="108"/>
      <c r="C218" s="108"/>
      <c r="D218" s="108"/>
      <c r="E218" s="108"/>
      <c r="F218" s="108"/>
      <c r="G218" s="108"/>
      <c r="H218" s="108"/>
      <c r="I218" s="109"/>
      <c r="J218" s="108"/>
      <c r="K218" s="108"/>
      <c r="L218" s="108"/>
      <c r="M218" s="109"/>
      <c r="N218" s="108"/>
      <c r="O218" s="109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</row>
    <row r="219" spans="1:26" ht="12.75" customHeight="1" x14ac:dyDescent="0.25">
      <c r="A219" s="108"/>
      <c r="B219" s="108"/>
      <c r="C219" s="108"/>
      <c r="D219" s="108"/>
      <c r="E219" s="108"/>
      <c r="F219" s="108"/>
      <c r="G219" s="108"/>
      <c r="H219" s="108"/>
      <c r="I219" s="109"/>
      <c r="J219" s="108"/>
      <c r="K219" s="108"/>
      <c r="L219" s="108"/>
      <c r="M219" s="109"/>
      <c r="N219" s="108"/>
      <c r="O219" s="109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</row>
    <row r="220" spans="1:26" ht="12.75" customHeight="1" x14ac:dyDescent="0.25">
      <c r="A220" s="108"/>
      <c r="B220" s="108"/>
      <c r="C220" s="108"/>
      <c r="D220" s="108"/>
      <c r="E220" s="108"/>
      <c r="F220" s="108"/>
      <c r="G220" s="108"/>
      <c r="H220" s="108"/>
      <c r="I220" s="109"/>
      <c r="J220" s="108"/>
      <c r="K220" s="108"/>
      <c r="L220" s="108"/>
      <c r="M220" s="109"/>
      <c r="N220" s="108"/>
      <c r="O220" s="109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</row>
    <row r="221" spans="1:26" ht="12.75" customHeight="1" x14ac:dyDescent="0.25">
      <c r="A221" s="108"/>
      <c r="B221" s="108"/>
      <c r="C221" s="108"/>
      <c r="D221" s="108"/>
      <c r="E221" s="108"/>
      <c r="F221" s="108"/>
      <c r="G221" s="108"/>
      <c r="H221" s="108"/>
      <c r="I221" s="109"/>
      <c r="J221" s="108"/>
      <c r="K221" s="108"/>
      <c r="L221" s="108"/>
      <c r="M221" s="109"/>
      <c r="N221" s="108"/>
      <c r="O221" s="109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</row>
    <row r="222" spans="1:26" ht="12.75" customHeight="1" x14ac:dyDescent="0.25">
      <c r="A222" s="108"/>
      <c r="B222" s="108"/>
      <c r="C222" s="108"/>
      <c r="D222" s="108"/>
      <c r="E222" s="108"/>
      <c r="F222" s="108"/>
      <c r="G222" s="108"/>
      <c r="H222" s="108"/>
      <c r="I222" s="109"/>
      <c r="J222" s="108"/>
      <c r="K222" s="108"/>
      <c r="L222" s="108"/>
      <c r="M222" s="109"/>
      <c r="N222" s="108"/>
      <c r="O222" s="109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</row>
    <row r="223" spans="1:26" ht="12.75" customHeight="1" x14ac:dyDescent="0.25">
      <c r="A223" s="108"/>
      <c r="B223" s="108"/>
      <c r="C223" s="108"/>
      <c r="D223" s="108"/>
      <c r="E223" s="108"/>
      <c r="F223" s="108"/>
      <c r="G223" s="108"/>
      <c r="H223" s="108"/>
      <c r="I223" s="109"/>
      <c r="J223" s="108"/>
      <c r="K223" s="108"/>
      <c r="L223" s="108"/>
      <c r="M223" s="109"/>
      <c r="N223" s="108"/>
      <c r="O223" s="109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 spans="1:26" ht="12.75" customHeight="1" x14ac:dyDescent="0.25">
      <c r="A224" s="108"/>
      <c r="B224" s="108"/>
      <c r="C224" s="108"/>
      <c r="D224" s="108"/>
      <c r="E224" s="108"/>
      <c r="F224" s="108"/>
      <c r="G224" s="108"/>
      <c r="H224" s="108"/>
      <c r="I224" s="109"/>
      <c r="J224" s="108"/>
      <c r="K224" s="108"/>
      <c r="L224" s="108"/>
      <c r="M224" s="109"/>
      <c r="N224" s="108"/>
      <c r="O224" s="109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</row>
    <row r="225" spans="1:26" ht="12.75" customHeight="1" x14ac:dyDescent="0.25">
      <c r="A225" s="108"/>
      <c r="B225" s="108"/>
      <c r="C225" s="108"/>
      <c r="D225" s="108"/>
      <c r="E225" s="108"/>
      <c r="F225" s="108"/>
      <c r="G225" s="108"/>
      <c r="H225" s="108"/>
      <c r="I225" s="109"/>
      <c r="J225" s="108"/>
      <c r="K225" s="108"/>
      <c r="L225" s="108"/>
      <c r="M225" s="109"/>
      <c r="N225" s="108"/>
      <c r="O225" s="109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</row>
    <row r="226" spans="1:26" ht="12.75" customHeight="1" x14ac:dyDescent="0.25">
      <c r="A226" s="108"/>
      <c r="B226" s="108"/>
      <c r="C226" s="108"/>
      <c r="D226" s="108"/>
      <c r="E226" s="108"/>
      <c r="F226" s="108"/>
      <c r="G226" s="108"/>
      <c r="H226" s="108"/>
      <c r="I226" s="109"/>
      <c r="J226" s="108"/>
      <c r="K226" s="108"/>
      <c r="L226" s="108"/>
      <c r="M226" s="109"/>
      <c r="N226" s="108"/>
      <c r="O226" s="109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 spans="1:26" ht="12.75" customHeight="1" x14ac:dyDescent="0.25">
      <c r="A227" s="108"/>
      <c r="B227" s="108"/>
      <c r="C227" s="108"/>
      <c r="D227" s="108"/>
      <c r="E227" s="108"/>
      <c r="F227" s="108"/>
      <c r="G227" s="108"/>
      <c r="H227" s="108"/>
      <c r="I227" s="109"/>
      <c r="J227" s="108"/>
      <c r="K227" s="108"/>
      <c r="L227" s="108"/>
      <c r="M227" s="109"/>
      <c r="N227" s="108"/>
      <c r="O227" s="109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 spans="1:26" ht="12.75" customHeight="1" x14ac:dyDescent="0.25">
      <c r="A228" s="108"/>
      <c r="B228" s="108"/>
      <c r="C228" s="108"/>
      <c r="D228" s="108"/>
      <c r="E228" s="108"/>
      <c r="F228" s="108"/>
      <c r="G228" s="108"/>
      <c r="H228" s="108"/>
      <c r="I228" s="109"/>
      <c r="J228" s="108"/>
      <c r="K228" s="108"/>
      <c r="L228" s="108"/>
      <c r="M228" s="109"/>
      <c r="N228" s="108"/>
      <c r="O228" s="109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 spans="1:26" ht="12.75" customHeight="1" x14ac:dyDescent="0.25">
      <c r="A229" s="108"/>
      <c r="B229" s="108"/>
      <c r="C229" s="108"/>
      <c r="D229" s="108"/>
      <c r="E229" s="108"/>
      <c r="F229" s="108"/>
      <c r="G229" s="108"/>
      <c r="H229" s="108"/>
      <c r="I229" s="109"/>
      <c r="J229" s="108"/>
      <c r="K229" s="108"/>
      <c r="L229" s="108"/>
      <c r="M229" s="109"/>
      <c r="N229" s="108"/>
      <c r="O229" s="109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 spans="1:26" ht="12.75" customHeight="1" x14ac:dyDescent="0.25">
      <c r="A230" s="108"/>
      <c r="B230" s="108"/>
      <c r="C230" s="108"/>
      <c r="D230" s="108"/>
      <c r="E230" s="108"/>
      <c r="F230" s="108"/>
      <c r="G230" s="108"/>
      <c r="H230" s="108"/>
      <c r="I230" s="109"/>
      <c r="J230" s="108"/>
      <c r="K230" s="108"/>
      <c r="L230" s="108"/>
      <c r="M230" s="109"/>
      <c r="N230" s="108"/>
      <c r="O230" s="109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 spans="1:26" ht="12.75" customHeight="1" x14ac:dyDescent="0.25">
      <c r="A231" s="108"/>
      <c r="B231" s="108"/>
      <c r="C231" s="108"/>
      <c r="D231" s="108"/>
      <c r="E231" s="108"/>
      <c r="F231" s="108"/>
      <c r="G231" s="108"/>
      <c r="H231" s="108"/>
      <c r="I231" s="109"/>
      <c r="J231" s="108"/>
      <c r="K231" s="108"/>
      <c r="L231" s="108"/>
      <c r="M231" s="109"/>
      <c r="N231" s="108"/>
      <c r="O231" s="109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 spans="1:26" ht="12.75" customHeight="1" x14ac:dyDescent="0.25">
      <c r="A232" s="108"/>
      <c r="B232" s="108"/>
      <c r="C232" s="108"/>
      <c r="D232" s="108"/>
      <c r="E232" s="108"/>
      <c r="F232" s="108"/>
      <c r="G232" s="108"/>
      <c r="H232" s="108"/>
      <c r="I232" s="109"/>
      <c r="J232" s="108"/>
      <c r="K232" s="108"/>
      <c r="L232" s="108"/>
      <c r="M232" s="109"/>
      <c r="N232" s="108"/>
      <c r="O232" s="109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 spans="1:26" ht="12.75" customHeight="1" x14ac:dyDescent="0.25">
      <c r="A233" s="108"/>
      <c r="B233" s="108"/>
      <c r="C233" s="108"/>
      <c r="D233" s="108"/>
      <c r="E233" s="108"/>
      <c r="F233" s="108"/>
      <c r="G233" s="108"/>
      <c r="H233" s="108"/>
      <c r="I233" s="109"/>
      <c r="J233" s="108"/>
      <c r="K233" s="108"/>
      <c r="L233" s="108"/>
      <c r="M233" s="109"/>
      <c r="N233" s="108"/>
      <c r="O233" s="109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 spans="1:26" ht="12.75" customHeight="1" x14ac:dyDescent="0.25">
      <c r="A234" s="108"/>
      <c r="B234" s="108"/>
      <c r="C234" s="108"/>
      <c r="D234" s="108"/>
      <c r="E234" s="108"/>
      <c r="F234" s="108"/>
      <c r="G234" s="108"/>
      <c r="H234" s="108"/>
      <c r="I234" s="109"/>
      <c r="J234" s="108"/>
      <c r="K234" s="108"/>
      <c r="L234" s="108"/>
      <c r="M234" s="109"/>
      <c r="N234" s="108"/>
      <c r="O234" s="109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 spans="1:26" ht="12.75" customHeight="1" x14ac:dyDescent="0.25">
      <c r="A235" s="108"/>
      <c r="B235" s="108"/>
      <c r="C235" s="108"/>
      <c r="D235" s="108"/>
      <c r="E235" s="108"/>
      <c r="F235" s="108"/>
      <c r="G235" s="108"/>
      <c r="H235" s="108"/>
      <c r="I235" s="109"/>
      <c r="J235" s="108"/>
      <c r="K235" s="108"/>
      <c r="L235" s="108"/>
      <c r="M235" s="109"/>
      <c r="N235" s="108"/>
      <c r="O235" s="109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 spans="1:26" ht="12.75" customHeight="1" x14ac:dyDescent="0.25">
      <c r="A236" s="108"/>
      <c r="B236" s="108"/>
      <c r="C236" s="108"/>
      <c r="D236" s="108"/>
      <c r="E236" s="108"/>
      <c r="F236" s="108"/>
      <c r="G236" s="108"/>
      <c r="H236" s="108"/>
      <c r="I236" s="109"/>
      <c r="J236" s="108"/>
      <c r="K236" s="108"/>
      <c r="L236" s="108"/>
      <c r="M236" s="109"/>
      <c r="N236" s="108"/>
      <c r="O236" s="109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 spans="1:26" ht="12.75" customHeight="1" x14ac:dyDescent="0.25">
      <c r="A237" s="108"/>
      <c r="B237" s="108"/>
      <c r="C237" s="108"/>
      <c r="D237" s="108"/>
      <c r="E237" s="108"/>
      <c r="F237" s="108"/>
      <c r="G237" s="108"/>
      <c r="H237" s="108"/>
      <c r="I237" s="109"/>
      <c r="J237" s="108"/>
      <c r="K237" s="108"/>
      <c r="L237" s="108"/>
      <c r="M237" s="109"/>
      <c r="N237" s="108"/>
      <c r="O237" s="109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 spans="1:26" ht="12.75" customHeight="1" x14ac:dyDescent="0.25">
      <c r="A238" s="108"/>
      <c r="B238" s="108"/>
      <c r="C238" s="108"/>
      <c r="D238" s="108"/>
      <c r="E238" s="108"/>
      <c r="F238" s="108"/>
      <c r="G238" s="108"/>
      <c r="H238" s="108"/>
      <c r="I238" s="109"/>
      <c r="J238" s="108"/>
      <c r="K238" s="108"/>
      <c r="L238" s="108"/>
      <c r="M238" s="109"/>
      <c r="N238" s="108"/>
      <c r="O238" s="109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 spans="1:26" ht="12.75" customHeight="1" x14ac:dyDescent="0.25">
      <c r="A239" s="108"/>
      <c r="B239" s="108"/>
      <c r="C239" s="108"/>
      <c r="D239" s="108"/>
      <c r="E239" s="108"/>
      <c r="F239" s="108"/>
      <c r="G239" s="108"/>
      <c r="H239" s="108"/>
      <c r="I239" s="109"/>
      <c r="J239" s="108"/>
      <c r="K239" s="108"/>
      <c r="L239" s="108"/>
      <c r="M239" s="109"/>
      <c r="N239" s="108"/>
      <c r="O239" s="109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 spans="1:26" ht="12.75" customHeight="1" x14ac:dyDescent="0.25">
      <c r="A240" s="108"/>
      <c r="B240" s="108"/>
      <c r="C240" s="108"/>
      <c r="D240" s="108"/>
      <c r="E240" s="108"/>
      <c r="F240" s="108"/>
      <c r="G240" s="108"/>
      <c r="H240" s="108"/>
      <c r="I240" s="109"/>
      <c r="J240" s="108"/>
      <c r="K240" s="108"/>
      <c r="L240" s="108"/>
      <c r="M240" s="109"/>
      <c r="N240" s="108"/>
      <c r="O240" s="109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29:P29"/>
    <mergeCell ref="H36:I36"/>
    <mergeCell ref="J36:L36"/>
    <mergeCell ref="J37:L37"/>
    <mergeCell ref="A34:P34"/>
    <mergeCell ref="A35:B35"/>
    <mergeCell ref="C35:E35"/>
    <mergeCell ref="F35:G35"/>
    <mergeCell ref="H35:I35"/>
    <mergeCell ref="J35:L35"/>
    <mergeCell ref="A36:B36"/>
    <mergeCell ref="A8:P8"/>
    <mergeCell ref="A11:P11"/>
    <mergeCell ref="A18:P18"/>
    <mergeCell ref="A22:P22"/>
    <mergeCell ref="A25:P25"/>
    <mergeCell ref="O6:O7"/>
    <mergeCell ref="A2:P2"/>
    <mergeCell ref="A3:P3"/>
    <mergeCell ref="A4:P4"/>
    <mergeCell ref="A5:N5"/>
    <mergeCell ref="A6:A7"/>
    <mergeCell ref="B6:B7"/>
    <mergeCell ref="C6:C7"/>
    <mergeCell ref="P6:P7"/>
    <mergeCell ref="D6:D7"/>
    <mergeCell ref="E6:E7"/>
    <mergeCell ref="F6:I6"/>
    <mergeCell ref="J6:M6"/>
    <mergeCell ref="N6:N7"/>
    <mergeCell ref="C40:E40"/>
    <mergeCell ref="F40:G40"/>
    <mergeCell ref="H40:I40"/>
    <mergeCell ref="J40:L40"/>
    <mergeCell ref="A38:B38"/>
    <mergeCell ref="A39:B39"/>
    <mergeCell ref="C39:E39"/>
    <mergeCell ref="F39:G39"/>
    <mergeCell ref="H39:I39"/>
    <mergeCell ref="J39:L39"/>
    <mergeCell ref="A40:B40"/>
    <mergeCell ref="A37:B37"/>
    <mergeCell ref="C37:E37"/>
    <mergeCell ref="F37:G37"/>
    <mergeCell ref="H37:I37"/>
    <mergeCell ref="H38:I38"/>
    <mergeCell ref="C38:E38"/>
    <mergeCell ref="F38:G38"/>
    <mergeCell ref="J38:L38"/>
    <mergeCell ref="C36:E36"/>
    <mergeCell ref="F36:G3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A7" sqref="A7:XFD21"/>
    </sheetView>
  </sheetViews>
  <sheetFormatPr defaultColWidth="12.6640625" defaultRowHeight="15" customHeight="1" x14ac:dyDescent="0.25"/>
  <cols>
    <col min="1" max="1" width="4.6640625" customWidth="1"/>
    <col min="2" max="2" width="18.21875" customWidth="1"/>
    <col min="3" max="3" width="8.109375" customWidth="1"/>
    <col min="4" max="4" width="8.44140625" customWidth="1"/>
    <col min="5" max="5" width="6.44140625" customWidth="1"/>
    <col min="6" max="8" width="7" customWidth="1"/>
    <col min="9" max="9" width="6.33203125" customWidth="1"/>
    <col min="10" max="12" width="7" customWidth="1"/>
    <col min="13" max="13" width="6.77734375" customWidth="1"/>
    <col min="14" max="14" width="7.6640625" customWidth="1"/>
    <col min="15" max="26" width="7" customWidth="1"/>
  </cols>
  <sheetData>
    <row r="1" spans="1:26" ht="12" customHeight="1" x14ac:dyDescent="0.25">
      <c r="A1" s="159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6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61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6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61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6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62" t="s">
        <v>59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46" t="s">
        <v>4</v>
      </c>
      <c r="B5" s="165" t="s">
        <v>5</v>
      </c>
      <c r="C5" s="146" t="s">
        <v>6</v>
      </c>
      <c r="D5" s="146" t="s">
        <v>7</v>
      </c>
      <c r="E5" s="148" t="s">
        <v>8</v>
      </c>
      <c r="F5" s="149" t="s">
        <v>9</v>
      </c>
      <c r="G5" s="150"/>
      <c r="H5" s="150"/>
      <c r="I5" s="151"/>
      <c r="J5" s="149" t="s">
        <v>10</v>
      </c>
      <c r="K5" s="150"/>
      <c r="L5" s="150"/>
      <c r="M5" s="151"/>
      <c r="N5" s="3"/>
      <c r="O5" s="152" t="s">
        <v>11</v>
      </c>
      <c r="P5" s="148" t="s">
        <v>12</v>
      </c>
    </row>
    <row r="6" spans="1:26" ht="12.75" customHeight="1" x14ac:dyDescent="0.25">
      <c r="A6" s="147"/>
      <c r="B6" s="147"/>
      <c r="C6" s="147"/>
      <c r="D6" s="147"/>
      <c r="E6" s="147"/>
      <c r="F6" s="3" t="s">
        <v>13</v>
      </c>
      <c r="G6" s="3" t="s">
        <v>14</v>
      </c>
      <c r="H6" s="3" t="s">
        <v>15</v>
      </c>
      <c r="I6" s="4" t="s">
        <v>16</v>
      </c>
      <c r="J6" s="3" t="s">
        <v>13</v>
      </c>
      <c r="K6" s="3" t="s">
        <v>14</v>
      </c>
      <c r="L6" s="3" t="s">
        <v>15</v>
      </c>
      <c r="M6" s="4" t="s">
        <v>16</v>
      </c>
      <c r="N6" s="4" t="s">
        <v>17</v>
      </c>
      <c r="O6" s="147"/>
      <c r="P6" s="147"/>
      <c r="R6" s="5"/>
    </row>
    <row r="7" spans="1:26" ht="13.5" customHeight="1" x14ac:dyDescent="0.25">
      <c r="A7" s="153" t="s">
        <v>60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5"/>
    </row>
    <row r="8" spans="1:26" ht="12.75" customHeight="1" x14ac:dyDescent="0.25">
      <c r="A8" s="6">
        <v>1</v>
      </c>
      <c r="B8" s="7" t="s">
        <v>61</v>
      </c>
      <c r="C8" s="7">
        <v>2016</v>
      </c>
      <c r="D8" s="8" t="s">
        <v>23</v>
      </c>
      <c r="E8" s="9">
        <v>46.7</v>
      </c>
      <c r="F8" s="10">
        <v>32</v>
      </c>
      <c r="G8" s="10">
        <v>34</v>
      </c>
      <c r="H8" s="10">
        <v>36</v>
      </c>
      <c r="I8" s="11">
        <v>36</v>
      </c>
      <c r="J8" s="12">
        <v>42</v>
      </c>
      <c r="K8" s="12">
        <v>45</v>
      </c>
      <c r="L8" s="12">
        <v>47</v>
      </c>
      <c r="M8" s="13">
        <v>47</v>
      </c>
      <c r="N8" s="14">
        <f t="shared" ref="N8:N12" si="0">SUM(I8,M8)</f>
        <v>83</v>
      </c>
      <c r="O8" s="15">
        <v>2</v>
      </c>
      <c r="P8" s="16">
        <f t="shared" ref="P8:P12" si="1">IF(M8=0,0,10^(0.722762521*LOG10(E8/193.609)^2)*N8)</f>
        <v>156.59177960743995</v>
      </c>
      <c r="S8" s="17"/>
      <c r="T8" s="17"/>
      <c r="U8" s="17"/>
      <c r="V8" s="17"/>
      <c r="W8" s="17"/>
      <c r="X8" s="17"/>
      <c r="Y8" s="17"/>
      <c r="Z8" s="17"/>
    </row>
    <row r="9" spans="1:26" ht="12.75" customHeight="1" x14ac:dyDescent="0.25">
      <c r="A9" s="6">
        <v>2</v>
      </c>
      <c r="B9" s="7" t="s">
        <v>62</v>
      </c>
      <c r="C9" s="7">
        <v>2013</v>
      </c>
      <c r="D9" s="8" t="s">
        <v>23</v>
      </c>
      <c r="E9" s="9">
        <v>47.5</v>
      </c>
      <c r="F9" s="18">
        <v>43</v>
      </c>
      <c r="G9" s="10">
        <v>43</v>
      </c>
      <c r="H9" s="10">
        <v>46</v>
      </c>
      <c r="I9" s="11">
        <v>46</v>
      </c>
      <c r="J9" s="19">
        <v>53</v>
      </c>
      <c r="K9" s="12">
        <v>53</v>
      </c>
      <c r="L9" s="12">
        <v>56</v>
      </c>
      <c r="M9" s="13">
        <v>56</v>
      </c>
      <c r="N9" s="14">
        <f t="shared" si="0"/>
        <v>102</v>
      </c>
      <c r="O9" s="15">
        <v>1</v>
      </c>
      <c r="P9" s="16">
        <f t="shared" si="1"/>
        <v>189.55910766077679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25">
      <c r="A10" s="20">
        <v>18</v>
      </c>
      <c r="B10" s="182" t="s">
        <v>45</v>
      </c>
      <c r="C10" s="21">
        <v>2015</v>
      </c>
      <c r="D10" s="20" t="s">
        <v>20</v>
      </c>
      <c r="E10" s="26">
        <v>46.3</v>
      </c>
      <c r="F10" s="62">
        <v>18</v>
      </c>
      <c r="G10" s="62">
        <v>18</v>
      </c>
      <c r="H10" s="47">
        <v>18</v>
      </c>
      <c r="I10" s="39">
        <v>18</v>
      </c>
      <c r="J10" s="28">
        <v>28</v>
      </c>
      <c r="K10" s="28">
        <v>29</v>
      </c>
      <c r="L10" s="48">
        <v>30</v>
      </c>
      <c r="M10" s="40">
        <v>29</v>
      </c>
      <c r="N10" s="22">
        <f t="shared" si="0"/>
        <v>47</v>
      </c>
      <c r="O10" s="56">
        <v>3</v>
      </c>
      <c r="P10" s="16">
        <f t="shared" si="1"/>
        <v>89.358135486118442</v>
      </c>
    </row>
    <row r="11" spans="1:26" ht="12" customHeight="1" x14ac:dyDescent="0.25">
      <c r="A11" s="20">
        <v>3</v>
      </c>
      <c r="B11" s="27" t="s">
        <v>63</v>
      </c>
      <c r="C11" s="27">
        <v>2014</v>
      </c>
      <c r="D11" s="8" t="s">
        <v>29</v>
      </c>
      <c r="E11" s="9">
        <v>48</v>
      </c>
      <c r="F11" s="30">
        <v>10</v>
      </c>
      <c r="G11" s="10">
        <v>11</v>
      </c>
      <c r="H11" s="10">
        <v>12</v>
      </c>
      <c r="I11" s="11">
        <v>12</v>
      </c>
      <c r="J11" s="28">
        <v>12</v>
      </c>
      <c r="K11" s="12">
        <v>14</v>
      </c>
      <c r="L11" s="12">
        <v>16</v>
      </c>
      <c r="M11" s="13">
        <v>16</v>
      </c>
      <c r="N11" s="14">
        <f t="shared" si="0"/>
        <v>28</v>
      </c>
      <c r="O11" s="15">
        <v>4</v>
      </c>
      <c r="P11" s="16">
        <f t="shared" si="1"/>
        <v>51.559176825915074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 x14ac:dyDescent="0.25">
      <c r="A12" s="20">
        <v>7</v>
      </c>
      <c r="B12" s="7" t="s">
        <v>64</v>
      </c>
      <c r="C12" s="7">
        <v>2012</v>
      </c>
      <c r="D12" s="8" t="s">
        <v>23</v>
      </c>
      <c r="E12" s="26">
        <v>47.5</v>
      </c>
      <c r="F12" s="194">
        <v>10</v>
      </c>
      <c r="G12" s="193">
        <v>15</v>
      </c>
      <c r="H12" s="193">
        <v>15</v>
      </c>
      <c r="I12" s="39">
        <v>10</v>
      </c>
      <c r="J12" s="185">
        <v>15</v>
      </c>
      <c r="K12" s="184">
        <v>20</v>
      </c>
      <c r="L12" s="184">
        <v>20</v>
      </c>
      <c r="M12" s="40">
        <v>15</v>
      </c>
      <c r="N12" s="14">
        <f t="shared" si="0"/>
        <v>25</v>
      </c>
      <c r="O12" s="41">
        <v>5</v>
      </c>
      <c r="P12" s="16">
        <f t="shared" si="1"/>
        <v>46.460565603131563</v>
      </c>
      <c r="Q12" s="17"/>
    </row>
    <row r="13" spans="1:26" ht="13.5" customHeight="1" x14ac:dyDescent="0.25">
      <c r="A13" s="156" t="s">
        <v>65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8"/>
    </row>
    <row r="14" spans="1:26" ht="12.75" customHeight="1" x14ac:dyDescent="0.25">
      <c r="A14" s="6">
        <v>7</v>
      </c>
      <c r="B14" s="7" t="s">
        <v>71</v>
      </c>
      <c r="C14" s="7">
        <v>2012</v>
      </c>
      <c r="D14" s="8" t="s">
        <v>23</v>
      </c>
      <c r="E14" s="9">
        <v>50.4</v>
      </c>
      <c r="F14" s="10">
        <v>43</v>
      </c>
      <c r="G14" s="10">
        <v>46</v>
      </c>
      <c r="H14" s="44">
        <v>48</v>
      </c>
      <c r="I14" s="11">
        <v>48</v>
      </c>
      <c r="J14" s="12">
        <v>55</v>
      </c>
      <c r="K14" s="12">
        <v>58</v>
      </c>
      <c r="L14" s="12">
        <v>60</v>
      </c>
      <c r="M14" s="13">
        <v>60</v>
      </c>
      <c r="N14" s="14">
        <f>SUM(I14,M14)</f>
        <v>108</v>
      </c>
      <c r="O14" s="15">
        <v>1</v>
      </c>
      <c r="P14" s="16">
        <f>IF(M14=0,0,10^(0.722762521*LOG10(E14/193.609)^2)*N14)</f>
        <v>190.6971945091158</v>
      </c>
      <c r="Q14" s="190"/>
      <c r="R14" s="190"/>
      <c r="S14" s="190"/>
      <c r="T14" s="190"/>
      <c r="U14" s="190"/>
      <c r="V14" s="190"/>
      <c r="W14" s="190"/>
      <c r="X14" s="190"/>
      <c r="Y14" s="190"/>
      <c r="Z14" s="190"/>
    </row>
    <row r="15" spans="1:26" ht="12.75" customHeight="1" x14ac:dyDescent="0.25">
      <c r="A15" s="6">
        <v>6</v>
      </c>
      <c r="B15" s="29" t="s">
        <v>69</v>
      </c>
      <c r="C15" s="29">
        <v>2013</v>
      </c>
      <c r="D15" s="8" t="s">
        <v>29</v>
      </c>
      <c r="E15" s="9">
        <v>51.9</v>
      </c>
      <c r="F15" s="43">
        <v>37</v>
      </c>
      <c r="G15" s="10">
        <v>38</v>
      </c>
      <c r="H15" s="30">
        <v>41</v>
      </c>
      <c r="I15" s="11">
        <v>41</v>
      </c>
      <c r="J15" s="12">
        <v>49</v>
      </c>
      <c r="K15" s="12">
        <v>51</v>
      </c>
      <c r="L15" s="12">
        <v>53</v>
      </c>
      <c r="M15" s="13">
        <v>53</v>
      </c>
      <c r="N15" s="14">
        <f>SUM(I15,M15)</f>
        <v>94</v>
      </c>
      <c r="O15" s="15">
        <v>2</v>
      </c>
      <c r="P15" s="16">
        <f>IF(M15=0,0,10^(0.722762521*LOG10(E15/193.609)^2)*N15)</f>
        <v>161.95870117182258</v>
      </c>
      <c r="Q15" s="190"/>
      <c r="R15" s="190"/>
      <c r="S15" s="37"/>
      <c r="T15" s="37"/>
      <c r="U15" s="37"/>
      <c r="V15" s="37"/>
      <c r="W15" s="37"/>
      <c r="X15" s="37"/>
      <c r="Y15" s="37"/>
      <c r="Z15" s="37"/>
    </row>
    <row r="16" spans="1:26" ht="12.75" customHeight="1" x14ac:dyDescent="0.25">
      <c r="A16" s="6">
        <v>5</v>
      </c>
      <c r="B16" s="21" t="s">
        <v>67</v>
      </c>
      <c r="C16" s="21">
        <v>2011</v>
      </c>
      <c r="D16" s="8" t="s">
        <v>68</v>
      </c>
      <c r="E16" s="26">
        <v>51.2</v>
      </c>
      <c r="F16" s="30">
        <v>38</v>
      </c>
      <c r="G16" s="10">
        <v>40</v>
      </c>
      <c r="H16" s="43">
        <v>42</v>
      </c>
      <c r="I16" s="11">
        <v>40</v>
      </c>
      <c r="J16" s="12">
        <v>48</v>
      </c>
      <c r="K16" s="12">
        <v>51</v>
      </c>
      <c r="L16" s="12">
        <v>53</v>
      </c>
      <c r="M16" s="13">
        <v>53</v>
      </c>
      <c r="N16" s="14">
        <f>SUM(I16,M16)</f>
        <v>93</v>
      </c>
      <c r="O16" s="15">
        <v>3</v>
      </c>
      <c r="P16" s="16">
        <f>IF(M16=0,0,10^(0.722762521*LOG10(E16/193.609)^2)*N16)</f>
        <v>162.05359187808486</v>
      </c>
      <c r="Q16" s="37"/>
      <c r="R16" s="37"/>
      <c r="S16" s="190"/>
      <c r="T16" s="190"/>
      <c r="U16" s="190"/>
      <c r="V16" s="190"/>
      <c r="W16" s="190"/>
      <c r="X16" s="190"/>
      <c r="Y16" s="190"/>
      <c r="Z16" s="190"/>
    </row>
    <row r="17" spans="1:26" ht="12.75" customHeight="1" x14ac:dyDescent="0.25">
      <c r="A17" s="6">
        <v>4</v>
      </c>
      <c r="B17" s="7" t="s">
        <v>66</v>
      </c>
      <c r="C17" s="7">
        <v>2013</v>
      </c>
      <c r="D17" s="8" t="s">
        <v>47</v>
      </c>
      <c r="E17" s="9">
        <v>51.7</v>
      </c>
      <c r="F17" s="10">
        <v>22</v>
      </c>
      <c r="G17" s="10">
        <v>24</v>
      </c>
      <c r="H17" s="30">
        <v>27</v>
      </c>
      <c r="I17" s="11">
        <v>27</v>
      </c>
      <c r="J17" s="12">
        <v>32</v>
      </c>
      <c r="K17" s="12">
        <v>33</v>
      </c>
      <c r="L17" s="12">
        <v>35</v>
      </c>
      <c r="M17" s="13">
        <v>35</v>
      </c>
      <c r="N17" s="14">
        <f>SUM(I17,M17)</f>
        <v>62</v>
      </c>
      <c r="O17" s="15">
        <v>4</v>
      </c>
      <c r="P17" s="16">
        <f>IF(M17=0,0,10^(0.722762521*LOG10(E17/193.609)^2)*N17)</f>
        <v>107.16575433876859</v>
      </c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2.75" customHeight="1" x14ac:dyDescent="0.25">
      <c r="A18" s="20">
        <v>8</v>
      </c>
      <c r="B18" s="7" t="s">
        <v>73</v>
      </c>
      <c r="C18" s="7">
        <v>2015</v>
      </c>
      <c r="D18" s="8" t="s">
        <v>23</v>
      </c>
      <c r="E18" s="26">
        <v>50.3</v>
      </c>
      <c r="F18" s="30">
        <v>21</v>
      </c>
      <c r="G18" s="30">
        <v>23</v>
      </c>
      <c r="H18" s="30">
        <v>25</v>
      </c>
      <c r="I18" s="39">
        <v>25</v>
      </c>
      <c r="J18" s="28">
        <v>30</v>
      </c>
      <c r="K18" s="28">
        <v>33</v>
      </c>
      <c r="L18" s="28">
        <v>34</v>
      </c>
      <c r="M18" s="40">
        <v>34</v>
      </c>
      <c r="N18" s="14">
        <f>SUM(I18,M18)</f>
        <v>59</v>
      </c>
      <c r="O18" s="41">
        <v>5</v>
      </c>
      <c r="P18" s="16">
        <f>IF(M18=0,0,10^(0.722762521*LOG10(E18/193.609)^2)*N18)</f>
        <v>104.35226242317084</v>
      </c>
      <c r="Q18" s="190"/>
      <c r="R18" s="190"/>
      <c r="S18" s="190"/>
      <c r="T18" s="190"/>
      <c r="U18" s="190"/>
      <c r="V18" s="190"/>
      <c r="W18" s="190"/>
      <c r="X18" s="190"/>
      <c r="Y18" s="190"/>
      <c r="Z18" s="190"/>
    </row>
    <row r="19" spans="1:26" ht="12.75" customHeight="1" x14ac:dyDescent="0.25">
      <c r="A19" s="20">
        <v>7</v>
      </c>
      <c r="B19" s="7" t="s">
        <v>72</v>
      </c>
      <c r="C19" s="7">
        <v>2015</v>
      </c>
      <c r="D19" s="8" t="s">
        <v>23</v>
      </c>
      <c r="E19" s="9">
        <v>51.2</v>
      </c>
      <c r="F19" s="194">
        <v>20</v>
      </c>
      <c r="G19" s="194">
        <v>22</v>
      </c>
      <c r="H19" s="194">
        <v>23</v>
      </c>
      <c r="I19" s="11">
        <v>23</v>
      </c>
      <c r="J19" s="185">
        <v>25</v>
      </c>
      <c r="K19" s="185">
        <v>28</v>
      </c>
      <c r="L19" s="185">
        <v>32</v>
      </c>
      <c r="M19" s="13">
        <v>32</v>
      </c>
      <c r="N19" s="14">
        <f>SUM(I19,M19)</f>
        <v>55</v>
      </c>
      <c r="O19" s="15">
        <v>6</v>
      </c>
      <c r="P19" s="16">
        <f>IF(M19=0,0,10^(0.722762521*LOG10(E19/193.609)^2)*N19)</f>
        <v>95.838145734351272</v>
      </c>
      <c r="Q19" s="37"/>
      <c r="R19" s="192"/>
      <c r="S19" s="192"/>
      <c r="T19" s="192"/>
      <c r="U19" s="192"/>
      <c r="V19" s="192"/>
      <c r="W19" s="192"/>
      <c r="X19" s="192"/>
      <c r="Y19" s="192"/>
      <c r="Z19" s="192"/>
    </row>
    <row r="20" spans="1:26" ht="15" customHeight="1" x14ac:dyDescent="0.25">
      <c r="A20" s="20">
        <v>9</v>
      </c>
      <c r="B20" s="182" t="s">
        <v>74</v>
      </c>
      <c r="C20" s="7">
        <v>2011</v>
      </c>
      <c r="D20" s="8" t="s">
        <v>23</v>
      </c>
      <c r="E20" s="26">
        <v>50.6</v>
      </c>
      <c r="F20" s="194">
        <v>18</v>
      </c>
      <c r="G20" s="194">
        <v>20</v>
      </c>
      <c r="H20" s="194">
        <v>22</v>
      </c>
      <c r="I20" s="39">
        <v>22</v>
      </c>
      <c r="J20" s="185">
        <v>25</v>
      </c>
      <c r="K20" s="185">
        <v>28</v>
      </c>
      <c r="L20" s="185">
        <v>30</v>
      </c>
      <c r="M20" s="40">
        <v>30</v>
      </c>
      <c r="N20" s="14">
        <f>SUM(I20,M20)</f>
        <v>52</v>
      </c>
      <c r="O20" s="41">
        <v>7</v>
      </c>
      <c r="P20" s="16">
        <f>IF(M20=0,0,10^(0.722762521*LOG10(E20/193.609)^2)*N20)</f>
        <v>91.510897556383824</v>
      </c>
    </row>
    <row r="21" spans="1:26" ht="12.75" customHeight="1" x14ac:dyDescent="0.25">
      <c r="A21" s="20">
        <v>10</v>
      </c>
      <c r="B21" s="182" t="s">
        <v>75</v>
      </c>
      <c r="C21" s="7">
        <v>2013</v>
      </c>
      <c r="D21" s="8" t="s">
        <v>23</v>
      </c>
      <c r="E21" s="26">
        <v>51.32</v>
      </c>
      <c r="F21" s="194">
        <v>15</v>
      </c>
      <c r="G21" s="194">
        <v>17</v>
      </c>
      <c r="H21" s="194">
        <v>19</v>
      </c>
      <c r="I21" s="39">
        <v>19</v>
      </c>
      <c r="J21" s="185">
        <v>19</v>
      </c>
      <c r="K21" s="185">
        <v>22</v>
      </c>
      <c r="L21" s="185">
        <v>25</v>
      </c>
      <c r="M21" s="40">
        <v>25</v>
      </c>
      <c r="N21" s="14">
        <f>SUM(I21,M21)</f>
        <v>44</v>
      </c>
      <c r="O21" s="41">
        <v>8</v>
      </c>
      <c r="P21" s="16">
        <f>IF(M21=0,0,10^(0.722762521*LOG10(E21/193.609)^2)*N21)</f>
        <v>76.520920773616595</v>
      </c>
      <c r="Q21" s="45"/>
    </row>
    <row r="22" spans="1:26" ht="12.75" customHeight="1" x14ac:dyDescent="0.25"/>
    <row r="23" spans="1:26" ht="12.75" customHeight="1" x14ac:dyDescent="0.25"/>
    <row r="24" spans="1:26" ht="12.75" customHeight="1" x14ac:dyDescent="0.25">
      <c r="B24" s="42" t="s">
        <v>53</v>
      </c>
      <c r="D24" s="188" t="s">
        <v>285</v>
      </c>
    </row>
    <row r="25" spans="1:26" ht="12.75" customHeight="1" x14ac:dyDescent="0.25">
      <c r="B25" s="42" t="s">
        <v>54</v>
      </c>
      <c r="D25" s="188" t="s">
        <v>286</v>
      </c>
    </row>
    <row r="26" spans="1:26" ht="12.75" customHeight="1" x14ac:dyDescent="0.25">
      <c r="B26" s="42" t="s">
        <v>55</v>
      </c>
      <c r="D26" s="188" t="s">
        <v>286</v>
      </c>
    </row>
    <row r="27" spans="1:26" ht="12.75" customHeight="1" x14ac:dyDescent="0.25"/>
    <row r="28" spans="1:26" ht="12.75" customHeight="1" x14ac:dyDescent="0.25">
      <c r="B28" s="42" t="s">
        <v>76</v>
      </c>
    </row>
    <row r="29" spans="1:26" ht="12.75" customHeight="1" x14ac:dyDescent="0.25">
      <c r="B29" s="42" t="s">
        <v>77</v>
      </c>
    </row>
    <row r="30" spans="1:26" ht="12.75" customHeight="1" x14ac:dyDescent="0.25">
      <c r="B30" s="46" t="s">
        <v>78</v>
      </c>
    </row>
    <row r="31" spans="1:26" ht="12.75" customHeight="1" x14ac:dyDescent="0.25">
      <c r="B31" s="46" t="s">
        <v>79</v>
      </c>
    </row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sortState ref="A14:Z21">
    <sortCondition ref="O14:O21"/>
  </sortState>
  <mergeCells count="15">
    <mergeCell ref="P5:P6"/>
    <mergeCell ref="A7:P7"/>
    <mergeCell ref="A13:P13"/>
    <mergeCell ref="A1:P1"/>
    <mergeCell ref="A2:P2"/>
    <mergeCell ref="A3:P3"/>
    <mergeCell ref="A4:O4"/>
    <mergeCell ref="A5:A6"/>
    <mergeCell ref="B5:B6"/>
    <mergeCell ref="C5:C6"/>
    <mergeCell ref="D5:D6"/>
    <mergeCell ref="E5:E6"/>
    <mergeCell ref="F5:I5"/>
    <mergeCell ref="J5:M5"/>
    <mergeCell ref="O5:O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workbookViewId="0">
      <selection activeCell="A7" sqref="A7:XFD21"/>
    </sheetView>
  </sheetViews>
  <sheetFormatPr defaultColWidth="12.6640625" defaultRowHeight="15" customHeight="1" x14ac:dyDescent="0.25"/>
  <cols>
    <col min="1" max="1" width="4.6640625" customWidth="1"/>
    <col min="2" max="2" width="18.21875" customWidth="1"/>
    <col min="3" max="3" width="8.109375" customWidth="1"/>
    <col min="4" max="4" width="10.109375" customWidth="1"/>
    <col min="5" max="5" width="6.44140625" customWidth="1"/>
    <col min="6" max="8" width="7" customWidth="1"/>
    <col min="9" max="9" width="6.33203125" customWidth="1"/>
    <col min="10" max="12" width="7" customWidth="1"/>
    <col min="13" max="13" width="6.77734375" customWidth="1"/>
    <col min="14" max="14" width="7.6640625" customWidth="1"/>
    <col min="15" max="26" width="7" customWidth="1"/>
  </cols>
  <sheetData>
    <row r="1" spans="1:26" ht="12" customHeight="1" x14ac:dyDescent="0.25">
      <c r="A1" s="159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6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61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6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61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6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62" t="s">
        <v>80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46" t="s">
        <v>4</v>
      </c>
      <c r="B5" s="165" t="s">
        <v>5</v>
      </c>
      <c r="C5" s="146" t="s">
        <v>6</v>
      </c>
      <c r="D5" s="146" t="s">
        <v>7</v>
      </c>
      <c r="E5" s="148" t="s">
        <v>8</v>
      </c>
      <c r="F5" s="149" t="s">
        <v>9</v>
      </c>
      <c r="G5" s="150"/>
      <c r="H5" s="150"/>
      <c r="I5" s="151"/>
      <c r="J5" s="149" t="s">
        <v>10</v>
      </c>
      <c r="K5" s="150"/>
      <c r="L5" s="150"/>
      <c r="M5" s="151"/>
      <c r="N5" s="3"/>
      <c r="O5" s="152" t="s">
        <v>11</v>
      </c>
      <c r="P5" s="148" t="s">
        <v>12</v>
      </c>
    </row>
    <row r="6" spans="1:26" ht="12.75" customHeight="1" x14ac:dyDescent="0.25">
      <c r="A6" s="147"/>
      <c r="B6" s="147"/>
      <c r="C6" s="147"/>
      <c r="D6" s="147"/>
      <c r="E6" s="147"/>
      <c r="F6" s="3" t="s">
        <v>13</v>
      </c>
      <c r="G6" s="3" t="s">
        <v>14</v>
      </c>
      <c r="H6" s="3" t="s">
        <v>15</v>
      </c>
      <c r="I6" s="4" t="s">
        <v>16</v>
      </c>
      <c r="J6" s="3" t="s">
        <v>13</v>
      </c>
      <c r="K6" s="3" t="s">
        <v>14</v>
      </c>
      <c r="L6" s="3" t="s">
        <v>15</v>
      </c>
      <c r="M6" s="4" t="s">
        <v>16</v>
      </c>
      <c r="N6" s="4" t="s">
        <v>17</v>
      </c>
      <c r="O6" s="147"/>
      <c r="P6" s="147"/>
      <c r="R6" s="5"/>
    </row>
    <row r="7" spans="1:26" ht="13.5" customHeight="1" x14ac:dyDescent="0.25">
      <c r="A7" s="156" t="s">
        <v>81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8"/>
    </row>
    <row r="8" spans="1:26" ht="12.75" customHeight="1" x14ac:dyDescent="0.25">
      <c r="A8" s="6">
        <v>8</v>
      </c>
      <c r="B8" s="7" t="s">
        <v>90</v>
      </c>
      <c r="C8" s="7">
        <v>2010</v>
      </c>
      <c r="D8" s="81" t="s">
        <v>91</v>
      </c>
      <c r="E8" s="9">
        <v>54.8</v>
      </c>
      <c r="F8" s="30">
        <v>65</v>
      </c>
      <c r="G8" s="30">
        <v>68</v>
      </c>
      <c r="H8" s="43"/>
      <c r="I8" s="11">
        <v>68</v>
      </c>
      <c r="J8" s="12">
        <v>76</v>
      </c>
      <c r="K8" s="12">
        <v>80</v>
      </c>
      <c r="L8" s="48"/>
      <c r="M8" s="13">
        <v>80</v>
      </c>
      <c r="N8" s="31">
        <f>SUM(I8,M8)</f>
        <v>148</v>
      </c>
      <c r="O8" s="41">
        <v>1</v>
      </c>
      <c r="P8" s="16">
        <f>IF(M8=0,0,10^(0.722762521*LOG10(E8/193.609)^2)*N8)</f>
        <v>244.01979329634793</v>
      </c>
      <c r="Q8" s="195"/>
    </row>
    <row r="9" spans="1:26" ht="13.5" customHeight="1" x14ac:dyDescent="0.25">
      <c r="A9" s="6">
        <v>5</v>
      </c>
      <c r="B9" s="21" t="s">
        <v>86</v>
      </c>
      <c r="C9" s="21">
        <v>2013</v>
      </c>
      <c r="D9" s="81" t="s">
        <v>23</v>
      </c>
      <c r="E9" s="26">
        <v>53.2</v>
      </c>
      <c r="F9" s="30">
        <v>58</v>
      </c>
      <c r="G9" s="30">
        <v>61</v>
      </c>
      <c r="H9" s="30">
        <v>63</v>
      </c>
      <c r="I9" s="11">
        <v>63</v>
      </c>
      <c r="J9" s="28">
        <v>70</v>
      </c>
      <c r="K9" s="12">
        <v>73</v>
      </c>
      <c r="L9" s="12">
        <v>75</v>
      </c>
      <c r="M9" s="13">
        <v>75</v>
      </c>
      <c r="N9" s="31">
        <f>SUM(I9,M9)</f>
        <v>138</v>
      </c>
      <c r="O9" s="41">
        <v>2</v>
      </c>
      <c r="P9" s="16">
        <f>IF(M9=0,0,10^(0.722762521*LOG10(E9/193.609)^2)*N9)</f>
        <v>233.00160343106339</v>
      </c>
    </row>
    <row r="10" spans="1:26" ht="13.5" customHeight="1" x14ac:dyDescent="0.25">
      <c r="A10" s="6">
        <v>3</v>
      </c>
      <c r="B10" s="7" t="s">
        <v>84</v>
      </c>
      <c r="C10" s="7">
        <v>2012</v>
      </c>
      <c r="D10" s="20" t="s">
        <v>70</v>
      </c>
      <c r="E10" s="9">
        <v>56</v>
      </c>
      <c r="F10" s="23">
        <v>40</v>
      </c>
      <c r="G10" s="23">
        <v>45</v>
      </c>
      <c r="H10" s="24">
        <v>48</v>
      </c>
      <c r="I10" s="11">
        <v>45</v>
      </c>
      <c r="J10" s="12">
        <v>55</v>
      </c>
      <c r="K10" s="12">
        <v>60</v>
      </c>
      <c r="L10" s="19">
        <v>62</v>
      </c>
      <c r="M10" s="13">
        <v>60</v>
      </c>
      <c r="N10" s="31">
        <f>SUM(I10,M10)</f>
        <v>105</v>
      </c>
      <c r="O10" s="25">
        <v>3</v>
      </c>
      <c r="P10" s="16">
        <f>IF(M10=0,0,10^(0.722762521*LOG10(E10/193.609)^2)*N10)</f>
        <v>170.20116445404227</v>
      </c>
    </row>
    <row r="11" spans="1:26" ht="13.5" customHeight="1" x14ac:dyDescent="0.25">
      <c r="A11" s="6">
        <v>7</v>
      </c>
      <c r="B11" s="7" t="s">
        <v>88</v>
      </c>
      <c r="C11" s="7">
        <v>2011</v>
      </c>
      <c r="D11" s="81" t="s">
        <v>89</v>
      </c>
      <c r="E11" s="9">
        <v>55.7</v>
      </c>
      <c r="F11" s="43">
        <v>30</v>
      </c>
      <c r="G11" s="30">
        <v>30</v>
      </c>
      <c r="H11" s="30">
        <v>34</v>
      </c>
      <c r="I11" s="11">
        <v>34</v>
      </c>
      <c r="J11" s="12">
        <v>40</v>
      </c>
      <c r="K11" s="12">
        <v>45</v>
      </c>
      <c r="L11" s="12">
        <v>50</v>
      </c>
      <c r="M11" s="13">
        <v>50</v>
      </c>
      <c r="N11" s="34">
        <f>SUM(I11,M11)</f>
        <v>84</v>
      </c>
      <c r="O11" s="41">
        <v>4</v>
      </c>
      <c r="P11" s="16">
        <f>IF(M11=0,0,10^(0.722762521*LOG10(E11/193.609)^2)*N11)</f>
        <v>136.7329425699906</v>
      </c>
      <c r="Q11" s="17"/>
      <c r="R11" s="17"/>
      <c r="S11" s="190"/>
      <c r="T11" s="190"/>
      <c r="U11" s="190"/>
      <c r="V11" s="190"/>
      <c r="W11" s="190"/>
      <c r="X11" s="190"/>
      <c r="Y11" s="190"/>
      <c r="Z11" s="190"/>
    </row>
    <row r="12" spans="1:26" ht="15" customHeight="1" x14ac:dyDescent="0.25">
      <c r="A12" s="6">
        <v>2</v>
      </c>
      <c r="B12" s="29" t="s">
        <v>83</v>
      </c>
      <c r="C12" s="29">
        <v>2012</v>
      </c>
      <c r="D12" s="20" t="s">
        <v>29</v>
      </c>
      <c r="E12" s="9">
        <v>53.5</v>
      </c>
      <c r="F12" s="47">
        <v>27</v>
      </c>
      <c r="G12" s="47">
        <v>30</v>
      </c>
      <c r="H12" s="47">
        <v>32</v>
      </c>
      <c r="I12" s="11">
        <v>32</v>
      </c>
      <c r="J12" s="48">
        <v>37</v>
      </c>
      <c r="K12" s="12">
        <v>37</v>
      </c>
      <c r="L12" s="12">
        <v>40</v>
      </c>
      <c r="M12" s="13">
        <v>40</v>
      </c>
      <c r="N12" s="31">
        <f>SUM(I12,M12)</f>
        <v>72</v>
      </c>
      <c r="O12" s="56">
        <v>5</v>
      </c>
      <c r="P12" s="16">
        <f>IF(M12=0,0,10^(0.722762521*LOG10(E12/193.609)^2)*N12)</f>
        <v>121.01414742770449</v>
      </c>
    </row>
    <row r="13" spans="1:26" ht="12.75" customHeight="1" x14ac:dyDescent="0.25">
      <c r="A13" s="6">
        <v>1</v>
      </c>
      <c r="B13" s="7" t="s">
        <v>82</v>
      </c>
      <c r="C13" s="7">
        <v>2013</v>
      </c>
      <c r="D13" s="20" t="s">
        <v>47</v>
      </c>
      <c r="E13" s="9">
        <v>54.5</v>
      </c>
      <c r="F13" s="47">
        <v>23</v>
      </c>
      <c r="G13" s="47">
        <v>25</v>
      </c>
      <c r="H13" s="47">
        <v>28</v>
      </c>
      <c r="I13" s="11">
        <v>28</v>
      </c>
      <c r="J13" s="12">
        <v>33</v>
      </c>
      <c r="K13" s="12">
        <v>35</v>
      </c>
      <c r="L13" s="12">
        <v>37</v>
      </c>
      <c r="M13" s="13">
        <v>37</v>
      </c>
      <c r="N13" s="31">
        <f>SUM(I13,M13)</f>
        <v>65</v>
      </c>
      <c r="O13" s="56">
        <v>6</v>
      </c>
      <c r="P13" s="16">
        <f>IF(M13=0,0,10^(0.722762521*LOG10(E13/193.609)^2)*N13)</f>
        <v>107.6390431501043</v>
      </c>
      <c r="Q13" s="45"/>
    </row>
    <row r="14" spans="1:26" ht="12.75" customHeight="1" x14ac:dyDescent="0.25">
      <c r="A14" s="6">
        <v>4</v>
      </c>
      <c r="B14" s="7" t="s">
        <v>85</v>
      </c>
      <c r="C14" s="7">
        <v>2011</v>
      </c>
      <c r="D14" s="20" t="s">
        <v>23</v>
      </c>
      <c r="E14" s="9">
        <v>54.7</v>
      </c>
      <c r="F14" s="47">
        <v>22</v>
      </c>
      <c r="G14" s="47">
        <v>25</v>
      </c>
      <c r="H14" s="47">
        <v>27</v>
      </c>
      <c r="I14" s="11">
        <v>27</v>
      </c>
      <c r="J14" s="12">
        <v>30</v>
      </c>
      <c r="K14" s="12">
        <v>33</v>
      </c>
      <c r="L14" s="12">
        <v>35</v>
      </c>
      <c r="M14" s="13">
        <v>35</v>
      </c>
      <c r="N14" s="38">
        <f>SUM(I14,M14)</f>
        <v>62</v>
      </c>
      <c r="O14" s="56">
        <v>7</v>
      </c>
      <c r="P14" s="16">
        <f>IF(M14=0,0,10^(0.722762521*LOG10(E14/193.609)^2)*N14)</f>
        <v>102.37266451329488</v>
      </c>
      <c r="S14" s="192"/>
      <c r="T14" s="192"/>
      <c r="U14" s="192"/>
      <c r="V14" s="192"/>
      <c r="W14" s="192"/>
      <c r="X14" s="192"/>
      <c r="Y14" s="192"/>
      <c r="Z14" s="192"/>
    </row>
    <row r="15" spans="1:26" ht="12.75" customHeight="1" x14ac:dyDescent="0.25">
      <c r="A15" s="6">
        <v>6</v>
      </c>
      <c r="B15" s="7" t="s">
        <v>87</v>
      </c>
      <c r="C15" s="7">
        <v>2012</v>
      </c>
      <c r="D15" s="8" t="s">
        <v>23</v>
      </c>
      <c r="E15" s="9">
        <v>54.6</v>
      </c>
      <c r="F15" s="10">
        <v>15</v>
      </c>
      <c r="G15" s="10">
        <v>18</v>
      </c>
      <c r="H15" s="43">
        <v>20</v>
      </c>
      <c r="I15" s="11">
        <v>18</v>
      </c>
      <c r="J15" s="12">
        <v>19</v>
      </c>
      <c r="K15" s="12">
        <v>22</v>
      </c>
      <c r="L15" s="28">
        <v>25</v>
      </c>
      <c r="M15" s="13">
        <v>25</v>
      </c>
      <c r="N15" s="31">
        <f>SUM(I15,M15)</f>
        <v>43</v>
      </c>
      <c r="O15" s="15">
        <v>8</v>
      </c>
      <c r="P15" s="16">
        <f>IF(M15=0,0,10^(0.722762521*LOG10(E15/193.609)^2)*N15)</f>
        <v>71.103636741448341</v>
      </c>
      <c r="Q15" s="189"/>
    </row>
    <row r="16" spans="1:26" ht="13.5" customHeight="1" x14ac:dyDescent="0.25">
      <c r="A16" s="156" t="s">
        <v>92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8"/>
    </row>
    <row r="17" spans="1:26" ht="12.75" customHeight="1" x14ac:dyDescent="0.25">
      <c r="A17" s="51">
        <v>12</v>
      </c>
      <c r="B17" s="49" t="s">
        <v>97</v>
      </c>
      <c r="C17" s="49">
        <v>2010</v>
      </c>
      <c r="D17" s="50" t="s">
        <v>98</v>
      </c>
      <c r="E17" s="52">
        <v>59.9</v>
      </c>
      <c r="F17" s="10">
        <v>63</v>
      </c>
      <c r="G17" s="10">
        <v>66</v>
      </c>
      <c r="H17" s="18"/>
      <c r="I17" s="11">
        <v>66</v>
      </c>
      <c r="J17" s="12">
        <v>80</v>
      </c>
      <c r="K17" s="12">
        <v>85</v>
      </c>
      <c r="L17" s="19"/>
      <c r="M17" s="13">
        <v>85</v>
      </c>
      <c r="N17" s="34">
        <f>SUM(I17,M17)</f>
        <v>151</v>
      </c>
      <c r="O17" s="15">
        <v>1</v>
      </c>
      <c r="P17" s="16">
        <f>IF(M17=0,0,10^(0.722762521*LOG10(E17/193.609)^2)*N17)</f>
        <v>232.59378588359075</v>
      </c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51">
        <v>13</v>
      </c>
      <c r="B18" s="49" t="s">
        <v>99</v>
      </c>
      <c r="C18" s="49">
        <v>2009</v>
      </c>
      <c r="D18" s="50" t="s">
        <v>26</v>
      </c>
      <c r="E18" s="52">
        <v>59</v>
      </c>
      <c r="F18" s="30">
        <v>50</v>
      </c>
      <c r="G18" s="10">
        <v>53</v>
      </c>
      <c r="H18" s="10">
        <v>55</v>
      </c>
      <c r="I18" s="11">
        <v>55</v>
      </c>
      <c r="J18" s="12">
        <v>65</v>
      </c>
      <c r="K18" s="54">
        <v>70</v>
      </c>
      <c r="L18" s="12">
        <v>75</v>
      </c>
      <c r="M18" s="13">
        <v>75</v>
      </c>
      <c r="N18" s="14">
        <f>SUM(I18,M18)</f>
        <v>130</v>
      </c>
      <c r="O18" s="15">
        <v>2</v>
      </c>
      <c r="P18" s="16">
        <f>IF(M18=0,0,10^(0.722762521*LOG10(E18/193.609)^2)*N18)</f>
        <v>202.50607654011847</v>
      </c>
      <c r="S18" s="192"/>
      <c r="T18" s="192"/>
      <c r="U18" s="192"/>
      <c r="V18" s="192"/>
      <c r="W18" s="192"/>
      <c r="X18" s="192"/>
      <c r="Y18" s="192"/>
      <c r="Z18" s="192"/>
    </row>
    <row r="19" spans="1:26" ht="12.75" customHeight="1" x14ac:dyDescent="0.25">
      <c r="A19" s="51">
        <v>11</v>
      </c>
      <c r="B19" s="53" t="s">
        <v>95</v>
      </c>
      <c r="C19" s="49">
        <v>2010</v>
      </c>
      <c r="D19" s="50" t="s">
        <v>96</v>
      </c>
      <c r="E19" s="52">
        <v>60</v>
      </c>
      <c r="F19" s="10">
        <v>52</v>
      </c>
      <c r="G19" s="10">
        <v>54</v>
      </c>
      <c r="H19" s="10">
        <v>55</v>
      </c>
      <c r="I19" s="11">
        <v>55</v>
      </c>
      <c r="J19" s="12">
        <v>66</v>
      </c>
      <c r="K19" s="12">
        <v>70</v>
      </c>
      <c r="L19" s="12">
        <v>74</v>
      </c>
      <c r="M19" s="13">
        <v>74</v>
      </c>
      <c r="N19" s="14">
        <f>SUM(I19,M19)</f>
        <v>129</v>
      </c>
      <c r="O19" s="15">
        <v>3</v>
      </c>
      <c r="P19" s="16">
        <f>IF(M19=0,0,10^(0.722762521*LOG10(E19/193.609)^2)*N19)</f>
        <v>198.46215997739895</v>
      </c>
      <c r="Q19" s="17"/>
    </row>
    <row r="20" spans="1:26" ht="12.75" customHeight="1" x14ac:dyDescent="0.25">
      <c r="A20" s="51">
        <v>10</v>
      </c>
      <c r="B20" s="49" t="s">
        <v>94</v>
      </c>
      <c r="C20" s="49">
        <v>2014</v>
      </c>
      <c r="D20" s="50" t="s">
        <v>70</v>
      </c>
      <c r="E20" s="52">
        <v>60</v>
      </c>
      <c r="F20" s="43">
        <v>48</v>
      </c>
      <c r="G20" s="10">
        <v>48</v>
      </c>
      <c r="H20" s="30">
        <v>51</v>
      </c>
      <c r="I20" s="11">
        <v>51</v>
      </c>
      <c r="J20" s="12">
        <v>60</v>
      </c>
      <c r="K20" s="12">
        <v>65</v>
      </c>
      <c r="L20" s="28">
        <v>67</v>
      </c>
      <c r="M20" s="13">
        <v>67</v>
      </c>
      <c r="N20" s="14">
        <f>SUM(I20,M20)</f>
        <v>118</v>
      </c>
      <c r="O20" s="15">
        <v>4</v>
      </c>
      <c r="P20" s="16">
        <f>IF(M20=0,0,10^(0.722762521*LOG10(E20/193.609)^2)*N20)</f>
        <v>181.53903005684555</v>
      </c>
      <c r="Q20" s="37"/>
      <c r="R20" s="37"/>
      <c r="S20" s="5"/>
      <c r="T20" s="5"/>
      <c r="U20" s="5"/>
      <c r="V20" s="5"/>
      <c r="W20" s="5"/>
      <c r="X20" s="5"/>
      <c r="Y20" s="5"/>
      <c r="Z20" s="5"/>
    </row>
    <row r="21" spans="1:26" ht="15" customHeight="1" x14ac:dyDescent="0.25">
      <c r="A21" s="51">
        <v>9</v>
      </c>
      <c r="B21" s="49" t="s">
        <v>93</v>
      </c>
      <c r="C21" s="49">
        <v>2012</v>
      </c>
      <c r="D21" s="50" t="s">
        <v>23</v>
      </c>
      <c r="E21" s="52">
        <v>59.3</v>
      </c>
      <c r="F21" s="10">
        <v>42</v>
      </c>
      <c r="G21" s="10">
        <v>45</v>
      </c>
      <c r="H21" s="43">
        <v>47</v>
      </c>
      <c r="I21" s="11">
        <v>45</v>
      </c>
      <c r="J21" s="12">
        <v>52</v>
      </c>
      <c r="K21" s="28">
        <v>55</v>
      </c>
      <c r="L21" s="48">
        <v>57</v>
      </c>
      <c r="M21" s="13">
        <v>55</v>
      </c>
      <c r="N21" s="38">
        <f>SUM(I21,M21)</f>
        <v>100</v>
      </c>
      <c r="O21" s="15">
        <v>5</v>
      </c>
      <c r="P21" s="16">
        <f>IF(M21=0,0,10^(0.722762521*LOG10(E21/193.609)^2)*N21)</f>
        <v>155.1868863074389</v>
      </c>
      <c r="Q21" s="190"/>
      <c r="R21" s="190"/>
      <c r="S21" s="190"/>
      <c r="T21" s="190"/>
      <c r="U21" s="190"/>
      <c r="V21" s="190"/>
      <c r="W21" s="190"/>
      <c r="X21" s="190"/>
      <c r="Y21" s="190"/>
      <c r="Z21" s="190"/>
    </row>
    <row r="22" spans="1:26" ht="12.75" customHeight="1" x14ac:dyDescent="0.25"/>
    <row r="23" spans="1:26" ht="12.75" customHeight="1" x14ac:dyDescent="0.25"/>
    <row r="24" spans="1:26" ht="12.75" customHeight="1" x14ac:dyDescent="0.25">
      <c r="B24" s="42" t="s">
        <v>53</v>
      </c>
      <c r="D24" s="188" t="s">
        <v>285</v>
      </c>
    </row>
    <row r="25" spans="1:26" ht="12.75" customHeight="1" x14ac:dyDescent="0.25">
      <c r="B25" s="42" t="s">
        <v>54</v>
      </c>
      <c r="D25" s="188" t="s">
        <v>286</v>
      </c>
    </row>
    <row r="26" spans="1:26" ht="12.75" customHeight="1" x14ac:dyDescent="0.25">
      <c r="B26" s="42" t="s">
        <v>55</v>
      </c>
      <c r="D26" s="188" t="s">
        <v>286</v>
      </c>
    </row>
    <row r="27" spans="1:26" ht="12.75" customHeight="1" x14ac:dyDescent="0.25"/>
    <row r="28" spans="1:26" ht="12.75" customHeight="1" x14ac:dyDescent="0.25">
      <c r="B28" s="42" t="s">
        <v>105</v>
      </c>
      <c r="D28" s="42" t="s">
        <v>106</v>
      </c>
    </row>
    <row r="29" spans="1:26" ht="12.75" customHeight="1" x14ac:dyDescent="0.25">
      <c r="B29" s="42" t="s">
        <v>107</v>
      </c>
      <c r="C29" s="42"/>
      <c r="D29" s="42" t="s">
        <v>106</v>
      </c>
    </row>
    <row r="30" spans="1:26" ht="12.75" customHeight="1" x14ac:dyDescent="0.25">
      <c r="B30" s="46" t="s">
        <v>108</v>
      </c>
      <c r="D30" s="42" t="s">
        <v>106</v>
      </c>
    </row>
    <row r="31" spans="1:26" ht="12.75" customHeight="1" x14ac:dyDescent="0.25">
      <c r="B31" s="46" t="s">
        <v>109</v>
      </c>
    </row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sortState ref="A17:Z21">
    <sortCondition ref="O17:O21"/>
  </sortState>
  <mergeCells count="15">
    <mergeCell ref="P5:P6"/>
    <mergeCell ref="A7:P7"/>
    <mergeCell ref="A16:P16"/>
    <mergeCell ref="A1:P1"/>
    <mergeCell ref="A2:P2"/>
    <mergeCell ref="A3:P3"/>
    <mergeCell ref="A4:O4"/>
    <mergeCell ref="A5:A6"/>
    <mergeCell ref="B5:B6"/>
    <mergeCell ref="C5:C6"/>
    <mergeCell ref="D5:D6"/>
    <mergeCell ref="E5:E6"/>
    <mergeCell ref="F5:I5"/>
    <mergeCell ref="J5:M5"/>
    <mergeCell ref="O5:O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A4" workbookViewId="0">
      <selection activeCell="A7" sqref="A7:XFD27"/>
    </sheetView>
  </sheetViews>
  <sheetFormatPr defaultColWidth="12.6640625" defaultRowHeight="15" customHeight="1" x14ac:dyDescent="0.25"/>
  <cols>
    <col min="1" max="1" width="4.6640625" customWidth="1"/>
    <col min="2" max="2" width="22.44140625" customWidth="1"/>
    <col min="3" max="3" width="8.109375" customWidth="1"/>
    <col min="4" max="4" width="10.44140625" customWidth="1"/>
    <col min="5" max="5" width="6.44140625" customWidth="1"/>
    <col min="6" max="8" width="7" customWidth="1"/>
    <col min="9" max="9" width="6.33203125" customWidth="1"/>
    <col min="10" max="12" width="7" customWidth="1"/>
    <col min="13" max="13" width="6.77734375" customWidth="1"/>
    <col min="14" max="14" width="7.6640625" customWidth="1"/>
    <col min="15" max="26" width="7" customWidth="1"/>
  </cols>
  <sheetData>
    <row r="1" spans="1:26" ht="12" customHeight="1" x14ac:dyDescent="0.25">
      <c r="A1" s="159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6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61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6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61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6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62" t="s">
        <v>110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46" t="s">
        <v>4</v>
      </c>
      <c r="B5" s="165" t="s">
        <v>5</v>
      </c>
      <c r="C5" s="146" t="s">
        <v>6</v>
      </c>
      <c r="D5" s="146" t="s">
        <v>7</v>
      </c>
      <c r="E5" s="148" t="s">
        <v>8</v>
      </c>
      <c r="F5" s="149" t="s">
        <v>9</v>
      </c>
      <c r="G5" s="150"/>
      <c r="H5" s="150"/>
      <c r="I5" s="151"/>
      <c r="J5" s="149" t="s">
        <v>10</v>
      </c>
      <c r="K5" s="150"/>
      <c r="L5" s="150"/>
      <c r="M5" s="151"/>
      <c r="N5" s="3"/>
      <c r="O5" s="152" t="s">
        <v>11</v>
      </c>
      <c r="P5" s="148" t="s">
        <v>12</v>
      </c>
    </row>
    <row r="6" spans="1:26" ht="12.75" customHeight="1" x14ac:dyDescent="0.25">
      <c r="A6" s="147"/>
      <c r="B6" s="147"/>
      <c r="C6" s="147"/>
      <c r="D6" s="147"/>
      <c r="E6" s="147"/>
      <c r="F6" s="3" t="s">
        <v>13</v>
      </c>
      <c r="G6" s="3" t="s">
        <v>14</v>
      </c>
      <c r="H6" s="3" t="s">
        <v>15</v>
      </c>
      <c r="I6" s="4" t="s">
        <v>16</v>
      </c>
      <c r="J6" s="3" t="s">
        <v>13</v>
      </c>
      <c r="K6" s="3" t="s">
        <v>14</v>
      </c>
      <c r="L6" s="3" t="s">
        <v>15</v>
      </c>
      <c r="M6" s="4" t="s">
        <v>16</v>
      </c>
      <c r="N6" s="4" t="s">
        <v>17</v>
      </c>
      <c r="O6" s="147"/>
      <c r="P6" s="147"/>
      <c r="R6" s="5"/>
    </row>
    <row r="7" spans="1:26" ht="13.5" customHeight="1" x14ac:dyDescent="0.25">
      <c r="A7" s="153" t="s">
        <v>111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5"/>
    </row>
    <row r="8" spans="1:26" ht="12.75" customHeight="1" x14ac:dyDescent="0.25">
      <c r="A8" s="20">
        <v>6</v>
      </c>
      <c r="B8" s="182" t="s">
        <v>118</v>
      </c>
      <c r="C8" s="21">
        <v>2011</v>
      </c>
      <c r="D8" s="8" t="s">
        <v>23</v>
      </c>
      <c r="E8" s="26">
        <v>63.2</v>
      </c>
      <c r="F8" s="194">
        <v>20</v>
      </c>
      <c r="G8" s="194">
        <v>25</v>
      </c>
      <c r="H8" s="194">
        <v>30</v>
      </c>
      <c r="I8" s="11">
        <v>30</v>
      </c>
      <c r="J8" s="185">
        <v>35</v>
      </c>
      <c r="K8" s="185">
        <v>40</v>
      </c>
      <c r="L8" s="185">
        <v>45</v>
      </c>
      <c r="M8" s="13">
        <v>45</v>
      </c>
      <c r="N8" s="14">
        <f>SUM(I8,M8)</f>
        <v>75</v>
      </c>
      <c r="O8" s="15">
        <v>9</v>
      </c>
      <c r="P8" s="16">
        <f>IF(M8=0,0,10^(0.722762521*LOG10(E8/193.609)^2)*N8)</f>
        <v>111.15304437038156</v>
      </c>
      <c r="Q8" s="5"/>
      <c r="R8" s="5"/>
      <c r="S8" s="190"/>
      <c r="T8" s="190"/>
      <c r="U8" s="190"/>
      <c r="V8" s="190"/>
      <c r="W8" s="190"/>
      <c r="X8" s="190"/>
      <c r="Y8" s="190"/>
      <c r="Z8" s="190"/>
    </row>
    <row r="9" spans="1:26" ht="12.75" customHeight="1" x14ac:dyDescent="0.25">
      <c r="A9" s="6">
        <v>8</v>
      </c>
      <c r="B9" s="7" t="s">
        <v>119</v>
      </c>
      <c r="C9" s="7">
        <v>2011</v>
      </c>
      <c r="D9" s="8" t="s">
        <v>26</v>
      </c>
      <c r="E9" s="9">
        <v>62.9</v>
      </c>
      <c r="F9" s="43">
        <v>40</v>
      </c>
      <c r="G9" s="30">
        <v>40</v>
      </c>
      <c r="H9" s="10">
        <v>42</v>
      </c>
      <c r="I9" s="11">
        <v>42</v>
      </c>
      <c r="J9" s="12">
        <v>50</v>
      </c>
      <c r="K9" s="19">
        <v>55</v>
      </c>
      <c r="L9" s="28">
        <v>55</v>
      </c>
      <c r="M9" s="13">
        <v>55</v>
      </c>
      <c r="N9" s="14">
        <f>SUM(I9,M9)</f>
        <v>97</v>
      </c>
      <c r="O9" s="15">
        <v>8</v>
      </c>
      <c r="P9" s="16">
        <f>IF(M9=0,0,10^(0.722762521*LOG10(E9/193.609)^2)*N9)</f>
        <v>144.24051457101737</v>
      </c>
      <c r="Q9" s="190"/>
      <c r="R9" s="190"/>
      <c r="S9" s="190"/>
      <c r="T9" s="190"/>
      <c r="U9" s="190"/>
      <c r="V9" s="190"/>
      <c r="W9" s="190"/>
      <c r="X9" s="190"/>
      <c r="Y9" s="190"/>
      <c r="Z9" s="190"/>
    </row>
    <row r="10" spans="1:26" ht="12.75" customHeight="1" x14ac:dyDescent="0.25">
      <c r="A10" s="6">
        <v>25</v>
      </c>
      <c r="B10" s="21" t="s">
        <v>116</v>
      </c>
      <c r="C10" s="21">
        <v>2014</v>
      </c>
      <c r="D10" s="8" t="s">
        <v>89</v>
      </c>
      <c r="E10" s="26">
        <v>62</v>
      </c>
      <c r="F10" s="30">
        <v>40</v>
      </c>
      <c r="G10" s="10">
        <v>44</v>
      </c>
      <c r="H10" s="10">
        <v>47</v>
      </c>
      <c r="I10" s="11">
        <v>47</v>
      </c>
      <c r="J10" s="28">
        <v>45</v>
      </c>
      <c r="K10" s="12">
        <v>50</v>
      </c>
      <c r="L10" s="28">
        <v>53</v>
      </c>
      <c r="M10" s="13">
        <v>53</v>
      </c>
      <c r="N10" s="14">
        <f>SUM(I10,M10)</f>
        <v>100</v>
      </c>
      <c r="O10" s="15">
        <v>7</v>
      </c>
      <c r="P10" s="16">
        <f>IF(M10=0,0,10^(0.722762521*LOG10(E10/193.609)^2)*N10)</f>
        <v>150.23167133630128</v>
      </c>
      <c r="Q10" s="17"/>
      <c r="R10" s="17"/>
      <c r="S10" s="190"/>
      <c r="T10" s="190"/>
      <c r="U10" s="190"/>
      <c r="V10" s="190"/>
      <c r="W10" s="190"/>
      <c r="X10" s="190"/>
      <c r="Y10" s="190"/>
      <c r="Z10" s="190"/>
    </row>
    <row r="11" spans="1:26" ht="12.75" customHeight="1" x14ac:dyDescent="0.25">
      <c r="A11" s="6">
        <v>9</v>
      </c>
      <c r="B11" s="21" t="s">
        <v>120</v>
      </c>
      <c r="C11" s="21">
        <v>2012</v>
      </c>
      <c r="D11" s="8" t="s">
        <v>26</v>
      </c>
      <c r="E11" s="26">
        <v>64.599999999999994</v>
      </c>
      <c r="F11" s="30">
        <v>43</v>
      </c>
      <c r="G11" s="10">
        <v>48</v>
      </c>
      <c r="H11" s="10">
        <v>51</v>
      </c>
      <c r="I11" s="11">
        <v>51</v>
      </c>
      <c r="J11" s="28">
        <v>65</v>
      </c>
      <c r="K11" s="12">
        <v>70</v>
      </c>
      <c r="L11" s="48">
        <v>76</v>
      </c>
      <c r="M11" s="13">
        <v>70</v>
      </c>
      <c r="N11" s="14">
        <f>SUM(I11,M11)</f>
        <v>121</v>
      </c>
      <c r="O11" s="15">
        <v>6</v>
      </c>
      <c r="P11" s="16">
        <f>IF(M11=0,0,10^(0.722762521*LOG10(E11/193.609)^2)*N11)</f>
        <v>176.61321943724892</v>
      </c>
    </row>
    <row r="12" spans="1:26" ht="12.75" customHeight="1" x14ac:dyDescent="0.25">
      <c r="A12" s="6">
        <v>7</v>
      </c>
      <c r="B12" s="7" t="s">
        <v>117</v>
      </c>
      <c r="C12" s="7">
        <v>2010</v>
      </c>
      <c r="D12" s="8" t="s">
        <v>23</v>
      </c>
      <c r="E12" s="9">
        <v>63.02</v>
      </c>
      <c r="F12" s="10">
        <v>63</v>
      </c>
      <c r="G12" s="43">
        <v>66</v>
      </c>
      <c r="H12" s="43">
        <v>66</v>
      </c>
      <c r="I12" s="11">
        <v>63</v>
      </c>
      <c r="J12" s="12">
        <v>77</v>
      </c>
      <c r="K12" s="48">
        <v>81</v>
      </c>
      <c r="L12" s="12">
        <v>81</v>
      </c>
      <c r="M12" s="13">
        <v>81</v>
      </c>
      <c r="N12" s="14">
        <f>SUM(I12,M12)</f>
        <v>144</v>
      </c>
      <c r="O12" s="15">
        <v>5</v>
      </c>
      <c r="P12" s="16">
        <f>IF(M12=0,0,10^(0.722762521*LOG10(E12/193.609)^2)*N12)</f>
        <v>213.84262479515874</v>
      </c>
      <c r="S12" s="37"/>
      <c r="T12" s="37"/>
      <c r="U12" s="37"/>
      <c r="V12" s="37"/>
      <c r="W12" s="37"/>
      <c r="X12" s="37"/>
      <c r="Y12" s="37"/>
      <c r="Z12" s="37"/>
    </row>
    <row r="13" spans="1:26" ht="12.75" customHeight="1" x14ac:dyDescent="0.25">
      <c r="A13" s="6">
        <v>2</v>
      </c>
      <c r="B13" s="29" t="s">
        <v>112</v>
      </c>
      <c r="C13" s="29">
        <v>2008</v>
      </c>
      <c r="D13" s="8" t="s">
        <v>29</v>
      </c>
      <c r="E13" s="9">
        <v>64</v>
      </c>
      <c r="F13" s="10">
        <v>59</v>
      </c>
      <c r="G13" s="30">
        <v>63</v>
      </c>
      <c r="H13" s="30">
        <v>65</v>
      </c>
      <c r="I13" s="11">
        <v>65</v>
      </c>
      <c r="J13" s="12">
        <v>80</v>
      </c>
      <c r="K13" s="19">
        <v>85</v>
      </c>
      <c r="L13" s="48">
        <v>86</v>
      </c>
      <c r="M13" s="13">
        <v>80</v>
      </c>
      <c r="N13" s="14">
        <f>SUM(I13,M13)</f>
        <v>145</v>
      </c>
      <c r="O13" s="15">
        <v>4</v>
      </c>
      <c r="P13" s="16">
        <f>IF(M13=0,0,10^(0.722762521*LOG10(E13/193.609)^2)*N13)</f>
        <v>213.01500789693179</v>
      </c>
      <c r="Q13" s="190"/>
      <c r="R13" s="190"/>
      <c r="S13" s="17"/>
      <c r="T13" s="17"/>
      <c r="U13" s="17"/>
      <c r="V13" s="17"/>
      <c r="W13" s="17"/>
      <c r="X13" s="17"/>
      <c r="Y13" s="17"/>
      <c r="Z13" s="17"/>
    </row>
    <row r="14" spans="1:26" ht="12.75" customHeight="1" x14ac:dyDescent="0.25">
      <c r="A14" s="20">
        <v>3</v>
      </c>
      <c r="B14" s="21" t="s">
        <v>113</v>
      </c>
      <c r="C14" s="7">
        <v>2001</v>
      </c>
      <c r="D14" s="8" t="s">
        <v>91</v>
      </c>
      <c r="E14" s="26">
        <v>61</v>
      </c>
      <c r="F14" s="30">
        <v>65</v>
      </c>
      <c r="G14" s="43">
        <v>70</v>
      </c>
      <c r="H14" s="30">
        <v>70</v>
      </c>
      <c r="I14" s="39">
        <v>70</v>
      </c>
      <c r="J14" s="28">
        <v>85</v>
      </c>
      <c r="K14" s="48">
        <v>88</v>
      </c>
      <c r="L14" s="48">
        <v>88</v>
      </c>
      <c r="M14" s="40">
        <v>85</v>
      </c>
      <c r="N14" s="14">
        <f>SUM(I14,M14)</f>
        <v>155</v>
      </c>
      <c r="O14" s="41">
        <v>3</v>
      </c>
      <c r="P14" s="16">
        <f>IF(M14=0,0,10^(0.722762521*LOG10(E14/193.609)^2)*N14)</f>
        <v>235.60119333357761</v>
      </c>
      <c r="Q14" s="192"/>
      <c r="R14" s="192"/>
      <c r="S14" s="37"/>
      <c r="T14" s="37"/>
      <c r="U14" s="37"/>
      <c r="V14" s="37"/>
      <c r="W14" s="37"/>
      <c r="X14" s="37"/>
      <c r="Y14" s="37"/>
      <c r="Z14" s="37"/>
    </row>
    <row r="15" spans="1:26" ht="12.75" customHeight="1" x14ac:dyDescent="0.25">
      <c r="A15" s="20">
        <v>4</v>
      </c>
      <c r="B15" s="29" t="s">
        <v>114</v>
      </c>
      <c r="C15" s="29">
        <v>2007</v>
      </c>
      <c r="D15" s="8" t="s">
        <v>29</v>
      </c>
      <c r="E15" s="9">
        <v>64.900000000000006</v>
      </c>
      <c r="F15" s="30">
        <v>68</v>
      </c>
      <c r="G15" s="10">
        <v>72</v>
      </c>
      <c r="H15" s="10">
        <v>75</v>
      </c>
      <c r="I15" s="11">
        <v>75</v>
      </c>
      <c r="J15" s="12">
        <v>85</v>
      </c>
      <c r="K15" s="28">
        <v>90</v>
      </c>
      <c r="L15" s="48">
        <v>95</v>
      </c>
      <c r="M15" s="13">
        <v>90</v>
      </c>
      <c r="N15" s="14">
        <f>SUM(I15,M15)</f>
        <v>165</v>
      </c>
      <c r="O15" s="15">
        <v>2</v>
      </c>
      <c r="P15" s="16">
        <f>IF(M15=0,0,10^(0.722762521*LOG10(E15/193.609)^2)*N15)</f>
        <v>240.07015454024278</v>
      </c>
      <c r="Q15" s="37"/>
      <c r="R15" s="192"/>
      <c r="S15" s="192"/>
      <c r="T15" s="192"/>
      <c r="U15" s="192"/>
      <c r="V15" s="192"/>
      <c r="W15" s="192"/>
      <c r="X15" s="192"/>
      <c r="Y15" s="192"/>
      <c r="Z15" s="192"/>
    </row>
    <row r="16" spans="1:26" ht="15" customHeight="1" x14ac:dyDescent="0.25">
      <c r="A16" s="20">
        <v>5</v>
      </c>
      <c r="B16" s="29" t="s">
        <v>115</v>
      </c>
      <c r="C16" s="29">
        <v>2011</v>
      </c>
      <c r="D16" s="8" t="s">
        <v>29</v>
      </c>
      <c r="E16" s="9">
        <v>64.5</v>
      </c>
      <c r="F16" s="10">
        <v>70</v>
      </c>
      <c r="G16" s="10">
        <v>75</v>
      </c>
      <c r="H16" s="10">
        <v>77</v>
      </c>
      <c r="I16" s="11">
        <v>77</v>
      </c>
      <c r="J16" s="12">
        <v>95</v>
      </c>
      <c r="K16" s="12">
        <v>100</v>
      </c>
      <c r="L16" s="28">
        <v>103</v>
      </c>
      <c r="M16" s="13">
        <v>103</v>
      </c>
      <c r="N16" s="14">
        <f>SUM(I16,M16)</f>
        <v>180</v>
      </c>
      <c r="O16" s="15">
        <v>1</v>
      </c>
      <c r="P16" s="16">
        <f>IF(M16=0,0,10^(0.722762521*LOG10(E16/193.609)^2)*N16)</f>
        <v>263.01122191930324</v>
      </c>
      <c r="Q16" s="55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3.5" customHeight="1" x14ac:dyDescent="0.25">
      <c r="A17" s="156" t="s">
        <v>121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8"/>
    </row>
    <row r="18" spans="1:26" ht="12.75" customHeight="1" thickBot="1" x14ac:dyDescent="0.3">
      <c r="A18" s="6">
        <v>16</v>
      </c>
      <c r="B18" s="7" t="s">
        <v>130</v>
      </c>
      <c r="C18" s="7">
        <v>2014</v>
      </c>
      <c r="D18" s="8" t="s">
        <v>23</v>
      </c>
      <c r="E18" s="9">
        <v>69.55</v>
      </c>
      <c r="F18" s="10">
        <v>40</v>
      </c>
      <c r="G18" s="10">
        <v>43</v>
      </c>
      <c r="H18" s="43">
        <v>46</v>
      </c>
      <c r="I18" s="11">
        <v>43</v>
      </c>
      <c r="J18" s="12">
        <v>49</v>
      </c>
      <c r="K18" s="12">
        <v>52</v>
      </c>
      <c r="L18" s="48">
        <v>55</v>
      </c>
      <c r="M18" s="13">
        <v>52</v>
      </c>
      <c r="N18" s="38">
        <f>SUM(I18,M18)</f>
        <v>95</v>
      </c>
      <c r="O18" s="41">
        <v>10</v>
      </c>
      <c r="P18" s="16">
        <f>IF(M18=0,0,10^(0.722762521*LOG10(E18/193.609)^2)*N18)</f>
        <v>132.01087911480812</v>
      </c>
      <c r="Q18" s="17"/>
    </row>
    <row r="19" spans="1:26" ht="12" customHeight="1" thickBot="1" x14ac:dyDescent="0.3">
      <c r="A19" s="20">
        <v>10</v>
      </c>
      <c r="B19" s="21" t="s">
        <v>122</v>
      </c>
      <c r="C19" s="21">
        <v>2013</v>
      </c>
      <c r="D19" s="81" t="s">
        <v>96</v>
      </c>
      <c r="E19" s="26">
        <v>71</v>
      </c>
      <c r="F19" s="30">
        <v>45</v>
      </c>
      <c r="G19" s="30">
        <v>49</v>
      </c>
      <c r="H19" s="30">
        <v>50</v>
      </c>
      <c r="I19" s="39">
        <v>50</v>
      </c>
      <c r="J19" s="28">
        <v>53</v>
      </c>
      <c r="K19" s="28">
        <v>57</v>
      </c>
      <c r="L19" s="28">
        <v>61</v>
      </c>
      <c r="M19" s="40">
        <v>61</v>
      </c>
      <c r="N19" s="22">
        <f>SUM(I19,M19)</f>
        <v>111</v>
      </c>
      <c r="O19" s="41">
        <v>9</v>
      </c>
      <c r="P19" s="16">
        <f>IF(M19=0,0,10^(0.722762521*LOG10(E19/193.609)^2)*N19)</f>
        <v>152.2325674099676</v>
      </c>
      <c r="Q19" s="17"/>
    </row>
    <row r="20" spans="1:26" ht="12.75" customHeight="1" thickBot="1" x14ac:dyDescent="0.3">
      <c r="A20" s="6">
        <v>17</v>
      </c>
      <c r="B20" s="21" t="s">
        <v>131</v>
      </c>
      <c r="C20" s="21">
        <v>2012</v>
      </c>
      <c r="D20" s="8" t="s">
        <v>23</v>
      </c>
      <c r="E20" s="9">
        <v>67.150000000000006</v>
      </c>
      <c r="F20" s="10">
        <v>46</v>
      </c>
      <c r="G20" s="10">
        <v>49</v>
      </c>
      <c r="H20" s="18">
        <v>52</v>
      </c>
      <c r="I20" s="11">
        <v>49</v>
      </c>
      <c r="J20" s="12">
        <v>58</v>
      </c>
      <c r="K20" s="28">
        <v>62</v>
      </c>
      <c r="L20" s="28">
        <v>65</v>
      </c>
      <c r="M20" s="13">
        <v>65</v>
      </c>
      <c r="N20" s="31">
        <f>SUM(I20,M20)</f>
        <v>114</v>
      </c>
      <c r="O20" s="15">
        <v>8</v>
      </c>
      <c r="P20" s="16">
        <f>IF(M20=0,0,10^(0.722762521*LOG10(E20/193.609)^2)*N20)</f>
        <v>162.09189601954711</v>
      </c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6">
        <v>17</v>
      </c>
      <c r="B21" s="27" t="s">
        <v>103</v>
      </c>
      <c r="C21" s="27">
        <v>2011</v>
      </c>
      <c r="D21" s="8" t="s">
        <v>29</v>
      </c>
      <c r="E21" s="9">
        <v>67.900000000000006</v>
      </c>
      <c r="F21" s="10">
        <v>46</v>
      </c>
      <c r="G21" s="10">
        <v>50</v>
      </c>
      <c r="H21" s="30">
        <v>55</v>
      </c>
      <c r="I21" s="11">
        <v>55</v>
      </c>
      <c r="J21" s="12">
        <v>64</v>
      </c>
      <c r="K21" s="12">
        <v>69</v>
      </c>
      <c r="L21" s="28">
        <v>73</v>
      </c>
      <c r="M21" s="13">
        <v>73</v>
      </c>
      <c r="N21" s="14">
        <f>SUM(I21,M21)</f>
        <v>128</v>
      </c>
      <c r="O21" s="41">
        <v>7</v>
      </c>
      <c r="P21" s="16">
        <f>IF(M21=0,0,10^(0.722762521*LOG10(E21/193.609)^2)*N21)</f>
        <v>180.66605517533398</v>
      </c>
      <c r="Q21" s="17"/>
      <c r="R21" s="17"/>
      <c r="S21" s="37"/>
      <c r="T21" s="37"/>
      <c r="U21" s="37"/>
      <c r="V21" s="37"/>
      <c r="W21" s="37"/>
      <c r="X21" s="37"/>
      <c r="Y21" s="37"/>
      <c r="Z21" s="37"/>
    </row>
    <row r="22" spans="1:26" ht="12.75" customHeight="1" x14ac:dyDescent="0.25">
      <c r="A22" s="6">
        <v>18</v>
      </c>
      <c r="B22" s="7" t="s">
        <v>132</v>
      </c>
      <c r="C22" s="7">
        <v>2011</v>
      </c>
      <c r="D22" s="8" t="s">
        <v>26</v>
      </c>
      <c r="E22" s="9">
        <v>70.05</v>
      </c>
      <c r="F22" s="10">
        <v>60</v>
      </c>
      <c r="G22" s="10">
        <v>65</v>
      </c>
      <c r="H22" s="43">
        <v>68</v>
      </c>
      <c r="I22" s="11">
        <v>65</v>
      </c>
      <c r="J22" s="12">
        <v>80</v>
      </c>
      <c r="K22" s="19">
        <v>85</v>
      </c>
      <c r="L22" s="48">
        <v>87</v>
      </c>
      <c r="M22" s="13">
        <v>80</v>
      </c>
      <c r="N22" s="38">
        <f>SUM(I22,M22)</f>
        <v>145</v>
      </c>
      <c r="O22" s="15">
        <v>6</v>
      </c>
      <c r="P22" s="16">
        <f>IF(M22=0,0,10^(0.722762521*LOG10(E22/193.609)^2)*N22)</f>
        <v>200.56798219675758</v>
      </c>
      <c r="Q22" s="189"/>
    </row>
    <row r="23" spans="1:26" ht="12.75" customHeight="1" x14ac:dyDescent="0.25">
      <c r="A23" s="6">
        <v>12</v>
      </c>
      <c r="B23" s="29" t="s">
        <v>126</v>
      </c>
      <c r="C23" s="29">
        <v>2009</v>
      </c>
      <c r="D23" s="8" t="s">
        <v>29</v>
      </c>
      <c r="E23" s="9">
        <v>70.8</v>
      </c>
      <c r="F23" s="10">
        <v>70</v>
      </c>
      <c r="G23" s="10">
        <v>73</v>
      </c>
      <c r="H23" s="43">
        <v>75</v>
      </c>
      <c r="I23" s="11">
        <v>73</v>
      </c>
      <c r="J23" s="12">
        <v>85</v>
      </c>
      <c r="K23" s="12">
        <v>89</v>
      </c>
      <c r="L23" s="48">
        <v>91</v>
      </c>
      <c r="M23" s="13">
        <v>89</v>
      </c>
      <c r="N23" s="34">
        <f>SUM(I23,M23)</f>
        <v>162</v>
      </c>
      <c r="O23" s="41">
        <v>5</v>
      </c>
      <c r="P23" s="16">
        <f>IF(M23=0,0,10^(0.722762521*LOG10(E23/193.609)^2)*N23)</f>
        <v>222.57286455064465</v>
      </c>
      <c r="Q23" s="17"/>
      <c r="R23" s="17"/>
      <c r="S23" s="190"/>
      <c r="T23" s="190"/>
      <c r="U23" s="190"/>
      <c r="V23" s="190"/>
      <c r="W23" s="190"/>
      <c r="X23" s="190"/>
      <c r="Y23" s="190"/>
      <c r="Z23" s="190"/>
    </row>
    <row r="24" spans="1:26" ht="12.75" customHeight="1" x14ac:dyDescent="0.25">
      <c r="A24" s="6">
        <v>14</v>
      </c>
      <c r="B24" s="7" t="s">
        <v>128</v>
      </c>
      <c r="C24" s="7">
        <v>2007</v>
      </c>
      <c r="D24" s="8" t="s">
        <v>89</v>
      </c>
      <c r="E24" s="9">
        <v>70.599999999999994</v>
      </c>
      <c r="F24" s="10">
        <v>70</v>
      </c>
      <c r="G24" s="30">
        <v>75</v>
      </c>
      <c r="H24" s="18"/>
      <c r="I24" s="11">
        <v>75</v>
      </c>
      <c r="J24" s="12">
        <v>80</v>
      </c>
      <c r="K24" s="28">
        <v>85</v>
      </c>
      <c r="L24" s="12">
        <v>90</v>
      </c>
      <c r="M24" s="13">
        <v>90</v>
      </c>
      <c r="N24" s="31">
        <f>SUM(I24,M24)</f>
        <v>165</v>
      </c>
      <c r="O24" s="15">
        <v>4</v>
      </c>
      <c r="P24" s="16">
        <f>IF(M24=0,0,10^(0.722762521*LOG10(E24/193.609)^2)*N24)</f>
        <v>227.10051389344898</v>
      </c>
      <c r="Q24" s="192"/>
      <c r="R24" s="192"/>
      <c r="S24" s="37"/>
      <c r="T24" s="37"/>
      <c r="U24" s="37"/>
      <c r="V24" s="37"/>
      <c r="W24" s="37"/>
      <c r="X24" s="37"/>
      <c r="Y24" s="37"/>
      <c r="Z24" s="37"/>
    </row>
    <row r="25" spans="1:26" ht="12.75" customHeight="1" x14ac:dyDescent="0.25">
      <c r="A25" s="6">
        <v>13</v>
      </c>
      <c r="B25" s="7" t="s">
        <v>127</v>
      </c>
      <c r="C25" s="7">
        <v>2012</v>
      </c>
      <c r="D25" s="8" t="s">
        <v>52</v>
      </c>
      <c r="E25" s="9">
        <v>70.5</v>
      </c>
      <c r="F25" s="10">
        <v>75</v>
      </c>
      <c r="G25" s="10">
        <v>78</v>
      </c>
      <c r="H25" s="30">
        <v>80</v>
      </c>
      <c r="I25" s="11">
        <v>80</v>
      </c>
      <c r="J25" s="12">
        <v>95</v>
      </c>
      <c r="K25" s="48">
        <v>100</v>
      </c>
      <c r="L25" s="28">
        <v>100</v>
      </c>
      <c r="M25" s="13">
        <v>100</v>
      </c>
      <c r="N25" s="34">
        <f>SUM(I25,M25)</f>
        <v>180</v>
      </c>
      <c r="O25" s="41">
        <v>3</v>
      </c>
      <c r="P25" s="16">
        <f>IF(M25=0,0,10^(0.722762521*LOG10(E25/193.609)^2)*N25)</f>
        <v>247.96866856201274</v>
      </c>
      <c r="Q25" s="55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 thickBot="1" x14ac:dyDescent="0.3">
      <c r="A26" s="6">
        <v>11</v>
      </c>
      <c r="B26" s="29" t="s">
        <v>125</v>
      </c>
      <c r="C26" s="29">
        <v>1983</v>
      </c>
      <c r="D26" s="8" t="s">
        <v>29</v>
      </c>
      <c r="E26" s="9">
        <v>68.5</v>
      </c>
      <c r="F26" s="10">
        <v>80</v>
      </c>
      <c r="G26" s="10">
        <v>88</v>
      </c>
      <c r="H26" s="18">
        <v>95</v>
      </c>
      <c r="I26" s="11">
        <v>88</v>
      </c>
      <c r="J26" s="12">
        <v>105</v>
      </c>
      <c r="K26" s="48">
        <v>118</v>
      </c>
      <c r="L26" s="48">
        <v>118</v>
      </c>
      <c r="M26" s="13">
        <v>105</v>
      </c>
      <c r="N26" s="31">
        <f>SUM(I26,M26)</f>
        <v>193</v>
      </c>
      <c r="O26" s="41">
        <v>2</v>
      </c>
      <c r="P26" s="16">
        <f>IF(M26=0,0,10^(0.722762521*LOG10(E26/193.609)^2)*N26)</f>
        <v>270.84520609577885</v>
      </c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thickBot="1" x14ac:dyDescent="0.3">
      <c r="A27" s="6">
        <v>15</v>
      </c>
      <c r="B27" s="7" t="s">
        <v>129</v>
      </c>
      <c r="C27" s="7">
        <v>2010</v>
      </c>
      <c r="D27" s="8" t="s">
        <v>23</v>
      </c>
      <c r="E27" s="9">
        <v>68.540000000000006</v>
      </c>
      <c r="F27" s="10">
        <v>95</v>
      </c>
      <c r="G27" s="43">
        <v>100</v>
      </c>
      <c r="H27" s="18">
        <v>100</v>
      </c>
      <c r="I27" s="11">
        <v>95</v>
      </c>
      <c r="J27" s="12">
        <v>110</v>
      </c>
      <c r="K27" s="19">
        <v>115</v>
      </c>
      <c r="L27" s="28">
        <v>116</v>
      </c>
      <c r="M27" s="13">
        <v>116</v>
      </c>
      <c r="N27" s="31">
        <f>SUM(I27,M27)</f>
        <v>211</v>
      </c>
      <c r="O27" s="41">
        <v>1</v>
      </c>
      <c r="P27" s="16">
        <f>IF(M27=0,0,10^(0.722762521*LOG10(E27/193.609)^2)*N27)</f>
        <v>295.99268368448111</v>
      </c>
      <c r="Q27" s="32"/>
      <c r="R27" s="190"/>
      <c r="S27" s="190"/>
      <c r="T27" s="190"/>
      <c r="U27" s="190"/>
      <c r="V27" s="190"/>
      <c r="W27" s="190"/>
      <c r="X27" s="190"/>
      <c r="Y27" s="190"/>
      <c r="Z27" s="190"/>
    </row>
    <row r="28" spans="1:26" ht="12.75" customHeight="1" x14ac:dyDescent="0.25"/>
    <row r="29" spans="1:26" ht="12.75" customHeight="1" x14ac:dyDescent="0.25">
      <c r="B29" s="42" t="s">
        <v>53</v>
      </c>
      <c r="D29" s="188" t="s">
        <v>285</v>
      </c>
    </row>
    <row r="30" spans="1:26" ht="12.75" customHeight="1" x14ac:dyDescent="0.25">
      <c r="B30" s="42" t="s">
        <v>54</v>
      </c>
      <c r="D30" s="188" t="s">
        <v>286</v>
      </c>
    </row>
    <row r="31" spans="1:26" ht="12.75" customHeight="1" x14ac:dyDescent="0.25">
      <c r="B31" s="42" t="s">
        <v>55</v>
      </c>
      <c r="D31" s="188" t="s">
        <v>286</v>
      </c>
    </row>
    <row r="32" spans="1:26" ht="12.75" customHeight="1" x14ac:dyDescent="0.25"/>
    <row r="33" spans="2:2" ht="12.75" customHeight="1" x14ac:dyDescent="0.25">
      <c r="B33" s="196" t="s">
        <v>287</v>
      </c>
    </row>
    <row r="34" spans="2:2" ht="12.75" customHeight="1" x14ac:dyDescent="0.25">
      <c r="B34" s="196" t="s">
        <v>78</v>
      </c>
    </row>
    <row r="35" spans="2:2" ht="12.75" customHeight="1" x14ac:dyDescent="0.25">
      <c r="B35" s="42" t="s">
        <v>58</v>
      </c>
    </row>
    <row r="36" spans="2:2" ht="12.75" customHeight="1" x14ac:dyDescent="0.25">
      <c r="B36" s="42" t="s">
        <v>58</v>
      </c>
    </row>
    <row r="37" spans="2:2" ht="12.75" customHeight="1" x14ac:dyDescent="0.25"/>
    <row r="38" spans="2:2" ht="12.75" customHeight="1" x14ac:dyDescent="0.25"/>
    <row r="39" spans="2:2" ht="12.75" customHeight="1" x14ac:dyDescent="0.25"/>
    <row r="40" spans="2:2" ht="12.75" customHeight="1" x14ac:dyDescent="0.25"/>
    <row r="41" spans="2:2" ht="12.75" customHeight="1" x14ac:dyDescent="0.25"/>
    <row r="42" spans="2:2" ht="12.75" customHeight="1" x14ac:dyDescent="0.25"/>
    <row r="43" spans="2:2" ht="12.75" customHeight="1" x14ac:dyDescent="0.25"/>
    <row r="44" spans="2:2" ht="12.75" customHeight="1" x14ac:dyDescent="0.25"/>
    <row r="45" spans="2:2" ht="12.75" customHeight="1" x14ac:dyDescent="0.25"/>
    <row r="46" spans="2:2" ht="12.75" customHeight="1" x14ac:dyDescent="0.25"/>
    <row r="47" spans="2:2" ht="12.75" customHeight="1" x14ac:dyDescent="0.25"/>
    <row r="48" spans="2: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ortState ref="A18:Z27">
    <sortCondition ref="N18:N27"/>
  </sortState>
  <mergeCells count="15">
    <mergeCell ref="P5:P6"/>
    <mergeCell ref="A7:P7"/>
    <mergeCell ref="A17:P17"/>
    <mergeCell ref="A1:P1"/>
    <mergeCell ref="A2:P2"/>
    <mergeCell ref="A3:P3"/>
    <mergeCell ref="A4:O4"/>
    <mergeCell ref="A5:A6"/>
    <mergeCell ref="B5:B6"/>
    <mergeCell ref="C5:C6"/>
    <mergeCell ref="D5:D6"/>
    <mergeCell ref="E5:E6"/>
    <mergeCell ref="F5:I5"/>
    <mergeCell ref="J5:M5"/>
    <mergeCell ref="O5:O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4" workbookViewId="0">
      <selection activeCell="A7" sqref="A7:XFD36"/>
    </sheetView>
  </sheetViews>
  <sheetFormatPr defaultColWidth="12.6640625" defaultRowHeight="15" customHeight="1" x14ac:dyDescent="0.25"/>
  <cols>
    <col min="1" max="1" width="3.44140625" customWidth="1"/>
    <col min="2" max="2" width="20" customWidth="1"/>
    <col min="3" max="3" width="7.6640625" customWidth="1"/>
    <col min="4" max="4" width="10.21875" customWidth="1"/>
    <col min="5" max="26" width="7.6640625" customWidth="1"/>
  </cols>
  <sheetData>
    <row r="1" spans="1:26" ht="12" customHeight="1" x14ac:dyDescent="0.25">
      <c r="A1" s="159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6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61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6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61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6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62" t="s">
        <v>133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46" t="s">
        <v>4</v>
      </c>
      <c r="B5" s="165" t="s">
        <v>5</v>
      </c>
      <c r="C5" s="146" t="s">
        <v>6</v>
      </c>
      <c r="D5" s="146" t="s">
        <v>7</v>
      </c>
      <c r="E5" s="148" t="s">
        <v>8</v>
      </c>
      <c r="F5" s="149" t="s">
        <v>9</v>
      </c>
      <c r="G5" s="150"/>
      <c r="H5" s="150"/>
      <c r="I5" s="151"/>
      <c r="J5" s="149" t="s">
        <v>10</v>
      </c>
      <c r="K5" s="150"/>
      <c r="L5" s="150"/>
      <c r="M5" s="151"/>
      <c r="N5" s="152" t="s">
        <v>11</v>
      </c>
      <c r="O5" s="166" t="s">
        <v>17</v>
      </c>
      <c r="P5" s="148" t="s">
        <v>12</v>
      </c>
    </row>
    <row r="6" spans="1:26" ht="12" customHeight="1" x14ac:dyDescent="0.25">
      <c r="A6" s="147"/>
      <c r="B6" s="147"/>
      <c r="C6" s="147"/>
      <c r="D6" s="147"/>
      <c r="E6" s="147"/>
      <c r="F6" s="3" t="s">
        <v>13</v>
      </c>
      <c r="G6" s="3" t="s">
        <v>14</v>
      </c>
      <c r="H6" s="3" t="s">
        <v>15</v>
      </c>
      <c r="I6" s="4" t="s">
        <v>16</v>
      </c>
      <c r="J6" s="3" t="s">
        <v>13</v>
      </c>
      <c r="K6" s="3" t="s">
        <v>14</v>
      </c>
      <c r="L6" s="3" t="s">
        <v>15</v>
      </c>
      <c r="M6" s="4" t="s">
        <v>16</v>
      </c>
      <c r="N6" s="147"/>
      <c r="O6" s="147"/>
      <c r="P6" s="147"/>
    </row>
    <row r="7" spans="1:26" ht="13.5" customHeight="1" x14ac:dyDescent="0.25">
      <c r="A7" s="156" t="s">
        <v>134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8"/>
    </row>
    <row r="8" spans="1:26" ht="11.25" customHeight="1" x14ac:dyDescent="0.25">
      <c r="A8" s="20">
        <v>4</v>
      </c>
      <c r="B8" s="61" t="s">
        <v>140</v>
      </c>
      <c r="C8" s="61">
        <v>2016</v>
      </c>
      <c r="D8" s="57" t="s">
        <v>23</v>
      </c>
      <c r="E8" s="58">
        <v>47.9</v>
      </c>
      <c r="F8" s="47">
        <v>26</v>
      </c>
      <c r="G8" s="47">
        <v>28</v>
      </c>
      <c r="H8" s="47">
        <v>30</v>
      </c>
      <c r="I8" s="39">
        <v>30</v>
      </c>
      <c r="J8" s="28">
        <v>36</v>
      </c>
      <c r="K8" s="28">
        <v>38</v>
      </c>
      <c r="L8" s="28">
        <v>39</v>
      </c>
      <c r="M8" s="40">
        <v>39</v>
      </c>
      <c r="N8" s="14">
        <v>1</v>
      </c>
      <c r="O8" s="59">
        <f>SUM(I8,M8)</f>
        <v>69</v>
      </c>
      <c r="P8" s="16">
        <f>IF(M8=0,0,10^(0.787004341*LOG10(E8/153.757)^2)*O8)</f>
        <v>109.83694969528938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6">
        <v>5</v>
      </c>
      <c r="B9" s="61" t="s">
        <v>141</v>
      </c>
      <c r="C9" s="61">
        <v>2018</v>
      </c>
      <c r="D9" s="57" t="s">
        <v>23</v>
      </c>
      <c r="E9" s="60">
        <v>28.6</v>
      </c>
      <c r="F9" s="23">
        <v>12</v>
      </c>
      <c r="G9" s="23">
        <v>14</v>
      </c>
      <c r="H9" s="62">
        <v>16</v>
      </c>
      <c r="I9" s="11">
        <v>14</v>
      </c>
      <c r="J9" s="12">
        <v>17</v>
      </c>
      <c r="K9" s="12">
        <v>19</v>
      </c>
      <c r="L9" s="12">
        <v>21</v>
      </c>
      <c r="M9" s="13">
        <v>21</v>
      </c>
      <c r="N9" s="22">
        <v>2</v>
      </c>
      <c r="O9" s="59">
        <f>SUM(I9,M9)</f>
        <v>35</v>
      </c>
      <c r="P9" s="16">
        <f>IF(M9=0,0,10^(0.787004341*LOG10(E9/153.757)^2)*O9)</f>
        <v>92.04528935858545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6">
        <v>2</v>
      </c>
      <c r="B10" s="27" t="s">
        <v>137</v>
      </c>
      <c r="C10" s="27">
        <v>2018</v>
      </c>
      <c r="D10" s="57" t="s">
        <v>29</v>
      </c>
      <c r="E10" s="58">
        <v>28</v>
      </c>
      <c r="F10" s="47">
        <v>11</v>
      </c>
      <c r="G10" s="23">
        <v>13</v>
      </c>
      <c r="H10" s="24">
        <v>15</v>
      </c>
      <c r="I10" s="11">
        <v>13</v>
      </c>
      <c r="J10" s="28">
        <v>16</v>
      </c>
      <c r="K10" s="12">
        <v>18</v>
      </c>
      <c r="L10" s="12">
        <v>20</v>
      </c>
      <c r="M10" s="13">
        <v>20</v>
      </c>
      <c r="N10" s="22">
        <v>3</v>
      </c>
      <c r="O10" s="59">
        <f>SUM(I10,M10)</f>
        <v>33</v>
      </c>
      <c r="P10" s="16">
        <f>IF(M10=0,0,10^(0.787004341*LOG10(E10/153.757)^2)*O10)</f>
        <v>88.940839190794321</v>
      </c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20">
        <v>3</v>
      </c>
      <c r="B11" s="61" t="s">
        <v>139</v>
      </c>
      <c r="C11" s="61">
        <v>2016</v>
      </c>
      <c r="D11" s="57" t="s">
        <v>23</v>
      </c>
      <c r="E11" s="58">
        <v>34.299999999999997</v>
      </c>
      <c r="F11" s="47">
        <v>14</v>
      </c>
      <c r="G11" s="62">
        <v>16</v>
      </c>
      <c r="H11" s="62">
        <v>16</v>
      </c>
      <c r="I11" s="39">
        <v>14</v>
      </c>
      <c r="J11" s="28">
        <v>20</v>
      </c>
      <c r="K11" s="28">
        <v>22</v>
      </c>
      <c r="L11" s="28">
        <v>24</v>
      </c>
      <c r="M11" s="40">
        <v>24</v>
      </c>
      <c r="N11" s="14">
        <v>4</v>
      </c>
      <c r="O11" s="59">
        <f>SUM(I11,M11)</f>
        <v>38</v>
      </c>
      <c r="P11" s="16">
        <f>IF(M11=0,0,10^(0.787004341*LOG10(E11/153.757)^2)*O11)</f>
        <v>82.010824171559648</v>
      </c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6">
        <v>1</v>
      </c>
      <c r="B12" s="29" t="s">
        <v>136</v>
      </c>
      <c r="C12" s="29">
        <v>2016</v>
      </c>
      <c r="D12" s="57" t="s">
        <v>29</v>
      </c>
      <c r="E12" s="60">
        <v>69</v>
      </c>
      <c r="F12" s="23">
        <v>18</v>
      </c>
      <c r="G12" s="47">
        <v>21</v>
      </c>
      <c r="H12" s="47">
        <v>24</v>
      </c>
      <c r="I12" s="11">
        <v>24</v>
      </c>
      <c r="J12" s="12">
        <v>25</v>
      </c>
      <c r="K12" s="12">
        <v>27</v>
      </c>
      <c r="L12" s="12">
        <v>29</v>
      </c>
      <c r="M12" s="13">
        <v>29</v>
      </c>
      <c r="N12" s="22">
        <v>5</v>
      </c>
      <c r="O12" s="59">
        <f>SUM(I12,M12)</f>
        <v>53</v>
      </c>
      <c r="P12" s="16">
        <f>IF(M12=0,0,10^(0.787004341*LOG10(E12/153.757)^2)*O12)</f>
        <v>66.005096243294119</v>
      </c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6">
        <v>23</v>
      </c>
      <c r="B13" s="197" t="s">
        <v>135</v>
      </c>
      <c r="C13" s="197">
        <v>2016</v>
      </c>
      <c r="D13" s="57" t="s">
        <v>29</v>
      </c>
      <c r="E13" s="60">
        <v>45</v>
      </c>
      <c r="F13" s="201">
        <v>10</v>
      </c>
      <c r="G13" s="201">
        <v>11</v>
      </c>
      <c r="H13" s="201">
        <v>12</v>
      </c>
      <c r="I13" s="11">
        <v>12</v>
      </c>
      <c r="J13" s="185">
        <v>13</v>
      </c>
      <c r="K13" s="185">
        <v>14</v>
      </c>
      <c r="L13" s="185">
        <v>15</v>
      </c>
      <c r="M13" s="13">
        <v>15</v>
      </c>
      <c r="N13" s="22">
        <v>6</v>
      </c>
      <c r="O13" s="59">
        <f>SUM(I13,M13)</f>
        <v>27</v>
      </c>
      <c r="P13" s="16">
        <f>IF(M13=0,0,10^(0.787004341*LOG10(E13/153.757)^2)*O13)</f>
        <v>45.234051832736569</v>
      </c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6">
        <v>25</v>
      </c>
      <c r="B14" s="197" t="s">
        <v>138</v>
      </c>
      <c r="C14" s="197">
        <v>2017</v>
      </c>
      <c r="D14" s="57" t="s">
        <v>29</v>
      </c>
      <c r="E14" s="60">
        <v>46.3</v>
      </c>
      <c r="F14" s="201">
        <v>10</v>
      </c>
      <c r="G14" s="201">
        <v>11</v>
      </c>
      <c r="H14" s="201">
        <v>12</v>
      </c>
      <c r="I14" s="11">
        <v>12</v>
      </c>
      <c r="J14" s="185">
        <v>13</v>
      </c>
      <c r="K14" s="185">
        <v>14</v>
      </c>
      <c r="L14" s="185">
        <v>15</v>
      </c>
      <c r="M14" s="13">
        <v>15</v>
      </c>
      <c r="N14" s="22">
        <v>7</v>
      </c>
      <c r="O14" s="59">
        <f>SUM(I14,M14)</f>
        <v>27</v>
      </c>
      <c r="P14" s="16">
        <f>IF(M14=0,0,10^(0.787004341*LOG10(E14/153.757)^2)*O14)</f>
        <v>44.177107580091779</v>
      </c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25">
      <c r="A15" s="156" t="s">
        <v>142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8"/>
    </row>
    <row r="16" spans="1:26" ht="12.75" customHeight="1" x14ac:dyDescent="0.25">
      <c r="A16" s="6">
        <v>26</v>
      </c>
      <c r="B16" s="57" t="s">
        <v>143</v>
      </c>
      <c r="C16" s="61">
        <v>2013</v>
      </c>
      <c r="D16" s="57" t="s">
        <v>26</v>
      </c>
      <c r="E16" s="9">
        <v>64.05</v>
      </c>
      <c r="F16" s="23">
        <v>55</v>
      </c>
      <c r="G16" s="23">
        <v>59</v>
      </c>
      <c r="H16" s="23">
        <v>62</v>
      </c>
      <c r="I16" s="11">
        <v>62</v>
      </c>
      <c r="J16" s="12">
        <v>72</v>
      </c>
      <c r="K16" s="12">
        <v>77</v>
      </c>
      <c r="L16" s="12">
        <v>80</v>
      </c>
      <c r="M16" s="13">
        <v>80</v>
      </c>
      <c r="N16" s="22">
        <v>1</v>
      </c>
      <c r="O16" s="59">
        <f t="shared" ref="O16:O19" si="0">SUM(I16,M16)</f>
        <v>142</v>
      </c>
      <c r="P16" s="199">
        <f t="shared" ref="P16:P19" si="1">IF(M16=0,0,10^(0.787004341*LOG10(E16/153.757)^2)*O16)</f>
        <v>184.55283233418083</v>
      </c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6">
        <v>6</v>
      </c>
      <c r="B17" s="57" t="s">
        <v>144</v>
      </c>
      <c r="C17" s="57">
        <v>2015</v>
      </c>
      <c r="D17" s="57" t="s">
        <v>47</v>
      </c>
      <c r="E17" s="60">
        <v>41.9</v>
      </c>
      <c r="F17" s="23">
        <v>9</v>
      </c>
      <c r="G17" s="23">
        <v>12</v>
      </c>
      <c r="H17" s="23">
        <v>15</v>
      </c>
      <c r="I17" s="11">
        <v>15</v>
      </c>
      <c r="J17" s="12">
        <v>15</v>
      </c>
      <c r="K17" s="12">
        <v>17</v>
      </c>
      <c r="L17" s="12">
        <v>20</v>
      </c>
      <c r="M17" s="13">
        <v>20</v>
      </c>
      <c r="N17" s="22">
        <v>3</v>
      </c>
      <c r="O17" s="59">
        <f t="shared" si="0"/>
        <v>35</v>
      </c>
      <c r="P17" s="16">
        <f t="shared" si="1"/>
        <v>62.36809165023957</v>
      </c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6">
        <v>7</v>
      </c>
      <c r="B18" s="27" t="s">
        <v>145</v>
      </c>
      <c r="C18" s="27">
        <v>2013</v>
      </c>
      <c r="D18" s="57" t="s">
        <v>29</v>
      </c>
      <c r="E18" s="58">
        <v>43</v>
      </c>
      <c r="F18" s="47">
        <v>23</v>
      </c>
      <c r="G18" s="23">
        <v>25</v>
      </c>
      <c r="H18" s="24">
        <v>27</v>
      </c>
      <c r="I18" s="11">
        <v>25</v>
      </c>
      <c r="J18" s="28">
        <v>33</v>
      </c>
      <c r="K18" s="12">
        <v>35</v>
      </c>
      <c r="L18" s="12">
        <v>37</v>
      </c>
      <c r="M18" s="13">
        <v>37</v>
      </c>
      <c r="N18" s="22">
        <v>2</v>
      </c>
      <c r="O18" s="59">
        <f t="shared" si="0"/>
        <v>62</v>
      </c>
      <c r="P18" s="16">
        <f t="shared" si="1"/>
        <v>107.99005588293649</v>
      </c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5">
      <c r="A19" s="20">
        <v>12</v>
      </c>
      <c r="B19" s="197" t="s">
        <v>146</v>
      </c>
      <c r="C19" s="197">
        <v>2015</v>
      </c>
      <c r="D19" s="57" t="s">
        <v>29</v>
      </c>
      <c r="E19" s="58">
        <v>47.5</v>
      </c>
      <c r="F19" s="201">
        <v>10</v>
      </c>
      <c r="G19" s="201">
        <v>11</v>
      </c>
      <c r="H19" s="201">
        <v>12</v>
      </c>
      <c r="I19" s="39">
        <v>12</v>
      </c>
      <c r="J19" s="185">
        <v>13</v>
      </c>
      <c r="K19" s="185">
        <v>14</v>
      </c>
      <c r="L19" s="185">
        <v>15</v>
      </c>
      <c r="M19" s="40">
        <v>15</v>
      </c>
      <c r="N19" s="14">
        <v>4</v>
      </c>
      <c r="O19" s="59">
        <f t="shared" si="0"/>
        <v>27</v>
      </c>
      <c r="P19" s="16">
        <f t="shared" si="1"/>
        <v>43.269016756467657</v>
      </c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5" customHeight="1" x14ac:dyDescent="0.25">
      <c r="A20" s="156" t="s">
        <v>147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8"/>
    </row>
    <row r="21" spans="1:26" ht="11.25" customHeight="1" x14ac:dyDescent="0.25">
      <c r="A21" s="6">
        <v>8</v>
      </c>
      <c r="B21" s="57" t="s">
        <v>149</v>
      </c>
      <c r="C21" s="57">
        <v>2011</v>
      </c>
      <c r="D21" s="57" t="s">
        <v>47</v>
      </c>
      <c r="E21" s="9">
        <v>72.5</v>
      </c>
      <c r="F21" s="23">
        <v>17</v>
      </c>
      <c r="G21" s="23">
        <v>20</v>
      </c>
      <c r="H21" s="23">
        <v>23</v>
      </c>
      <c r="I21" s="11">
        <v>23</v>
      </c>
      <c r="J21" s="12">
        <v>27</v>
      </c>
      <c r="K21" s="12">
        <v>30</v>
      </c>
      <c r="L21" s="12">
        <v>33</v>
      </c>
      <c r="M21" s="13">
        <v>33</v>
      </c>
      <c r="N21" s="22">
        <v>4</v>
      </c>
      <c r="O21" s="59">
        <f t="shared" ref="O21:O24" si="2">SUM(I21,M21)</f>
        <v>56</v>
      </c>
      <c r="P21" s="16">
        <f t="shared" ref="P21:P24" si="3">IF(M21=0,0,10^(0.787004341*LOG10(E21/153.757)^2)*O21)</f>
        <v>67.93332354060928</v>
      </c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6">
        <v>9</v>
      </c>
      <c r="B22" s="57" t="s">
        <v>150</v>
      </c>
      <c r="C22" s="57">
        <v>2012</v>
      </c>
      <c r="D22" s="57" t="s">
        <v>52</v>
      </c>
      <c r="E22" s="9">
        <v>74.599999999999994</v>
      </c>
      <c r="F22" s="23">
        <v>36</v>
      </c>
      <c r="G22" s="23">
        <v>39</v>
      </c>
      <c r="H22" s="23">
        <v>41</v>
      </c>
      <c r="I22" s="11">
        <v>41</v>
      </c>
      <c r="J22" s="12">
        <v>44</v>
      </c>
      <c r="K22" s="12">
        <v>48</v>
      </c>
      <c r="L22" s="12">
        <v>50</v>
      </c>
      <c r="M22" s="13">
        <v>50</v>
      </c>
      <c r="N22" s="22">
        <v>3</v>
      </c>
      <c r="O22" s="59">
        <f t="shared" si="2"/>
        <v>91</v>
      </c>
      <c r="P22" s="16">
        <f t="shared" si="3"/>
        <v>108.81389614588566</v>
      </c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6">
        <v>10</v>
      </c>
      <c r="B23" s="27" t="s">
        <v>151</v>
      </c>
      <c r="C23" s="27">
        <v>2011</v>
      </c>
      <c r="D23" s="57" t="s">
        <v>29</v>
      </c>
      <c r="E23" s="26">
        <v>58</v>
      </c>
      <c r="F23" s="23">
        <v>30</v>
      </c>
      <c r="G23" s="23">
        <v>33</v>
      </c>
      <c r="H23" s="23">
        <v>35</v>
      </c>
      <c r="I23" s="11">
        <v>35</v>
      </c>
      <c r="J23" s="28">
        <v>43</v>
      </c>
      <c r="K23" s="12">
        <v>46</v>
      </c>
      <c r="L23" s="12">
        <v>47</v>
      </c>
      <c r="M23" s="13">
        <v>47</v>
      </c>
      <c r="N23" s="22">
        <v>2</v>
      </c>
      <c r="O23" s="59">
        <f t="shared" si="2"/>
        <v>82</v>
      </c>
      <c r="P23" s="16">
        <f t="shared" si="3"/>
        <v>113.47568181622761</v>
      </c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6">
        <v>11</v>
      </c>
      <c r="B24" s="57" t="s">
        <v>152</v>
      </c>
      <c r="C24" s="57">
        <v>2012</v>
      </c>
      <c r="D24" s="57" t="s">
        <v>153</v>
      </c>
      <c r="E24" s="9">
        <v>51.7</v>
      </c>
      <c r="F24" s="23">
        <v>48</v>
      </c>
      <c r="G24" s="23">
        <v>51</v>
      </c>
      <c r="H24" s="24">
        <v>53</v>
      </c>
      <c r="I24" s="11">
        <v>51</v>
      </c>
      <c r="J24" s="12">
        <v>58</v>
      </c>
      <c r="K24" s="12">
        <v>61</v>
      </c>
      <c r="L24" s="12">
        <v>63</v>
      </c>
      <c r="M24" s="13">
        <v>63</v>
      </c>
      <c r="N24" s="22">
        <v>1</v>
      </c>
      <c r="O24" s="59">
        <f t="shared" si="2"/>
        <v>114</v>
      </c>
      <c r="P24" s="16">
        <f t="shared" si="3"/>
        <v>171.09487951152386</v>
      </c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156" t="s">
        <v>154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8"/>
    </row>
    <row r="26" spans="1:26" ht="12.75" customHeight="1" x14ac:dyDescent="0.25">
      <c r="A26" s="6">
        <v>18</v>
      </c>
      <c r="B26" s="29" t="s">
        <v>160</v>
      </c>
      <c r="C26" s="29">
        <v>2008</v>
      </c>
      <c r="D26" s="57" t="s">
        <v>29</v>
      </c>
      <c r="E26" s="9">
        <v>63</v>
      </c>
      <c r="F26" s="23">
        <v>57</v>
      </c>
      <c r="G26" s="23">
        <v>60</v>
      </c>
      <c r="H26" s="47">
        <v>63</v>
      </c>
      <c r="I26" s="11">
        <v>63</v>
      </c>
      <c r="J26" s="12">
        <v>73</v>
      </c>
      <c r="K26" s="12">
        <v>77</v>
      </c>
      <c r="L26" s="48" t="s">
        <v>106</v>
      </c>
      <c r="M26" s="13">
        <v>77</v>
      </c>
      <c r="N26" s="22">
        <v>1</v>
      </c>
      <c r="O26" s="59">
        <f>SUM(I26,M26)</f>
        <v>140</v>
      </c>
      <c r="P26" s="200">
        <f>IF(M26=0,0,10^(0.787004341*LOG10(E26/153.757)^2)*O26)</f>
        <v>183.77998364442945</v>
      </c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6">
        <v>14</v>
      </c>
      <c r="B27" s="57" t="s">
        <v>156</v>
      </c>
      <c r="C27" s="57">
        <v>2010</v>
      </c>
      <c r="D27" s="57" t="s">
        <v>148</v>
      </c>
      <c r="E27" s="9">
        <v>55.5</v>
      </c>
      <c r="F27" s="23">
        <v>45</v>
      </c>
      <c r="G27" s="23">
        <v>50</v>
      </c>
      <c r="H27" s="23">
        <v>52</v>
      </c>
      <c r="I27" s="11">
        <v>52</v>
      </c>
      <c r="J27" s="12">
        <v>62</v>
      </c>
      <c r="K27" s="12">
        <v>65</v>
      </c>
      <c r="L27" s="12">
        <v>67</v>
      </c>
      <c r="M27" s="13">
        <v>67</v>
      </c>
      <c r="N27" s="22">
        <v>2</v>
      </c>
      <c r="O27" s="59">
        <f>SUM(I27,M27)</f>
        <v>119</v>
      </c>
      <c r="P27" s="16">
        <f>IF(M27=0,0,10^(0.787004341*LOG10(E27/153.757)^2)*O27)</f>
        <v>169.69792201048773</v>
      </c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6">
        <v>13</v>
      </c>
      <c r="B28" s="57" t="s">
        <v>155</v>
      </c>
      <c r="C28" s="57">
        <v>2010</v>
      </c>
      <c r="D28" s="57" t="s">
        <v>148</v>
      </c>
      <c r="E28" s="9">
        <v>75.7</v>
      </c>
      <c r="F28" s="23">
        <v>57</v>
      </c>
      <c r="G28" s="23">
        <v>60</v>
      </c>
      <c r="H28" s="24">
        <v>62</v>
      </c>
      <c r="I28" s="11">
        <v>60</v>
      </c>
      <c r="J28" s="12">
        <v>76</v>
      </c>
      <c r="K28" s="12">
        <v>79</v>
      </c>
      <c r="L28" s="12">
        <v>82</v>
      </c>
      <c r="M28" s="13">
        <v>82</v>
      </c>
      <c r="N28" s="22">
        <v>3</v>
      </c>
      <c r="O28" s="59">
        <f>SUM(I28,M28)</f>
        <v>142</v>
      </c>
      <c r="P28" s="16">
        <f>IF(M28=0,0,10^(0.787004341*LOG10(E28/153.757)^2)*O28)</f>
        <v>168.58551413768308</v>
      </c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6">
        <v>19</v>
      </c>
      <c r="B29" s="57" t="s">
        <v>161</v>
      </c>
      <c r="C29" s="57">
        <v>2010</v>
      </c>
      <c r="D29" s="57" t="s">
        <v>89</v>
      </c>
      <c r="E29" s="9">
        <v>76.099999999999994</v>
      </c>
      <c r="F29" s="23">
        <v>55</v>
      </c>
      <c r="G29" s="23">
        <v>59</v>
      </c>
      <c r="H29" s="23">
        <v>61</v>
      </c>
      <c r="I29" s="11">
        <v>61</v>
      </c>
      <c r="J29" s="12">
        <v>68</v>
      </c>
      <c r="K29" s="48">
        <v>76</v>
      </c>
      <c r="L29" s="12">
        <v>76</v>
      </c>
      <c r="M29" s="13">
        <v>76</v>
      </c>
      <c r="N29" s="22">
        <v>4</v>
      </c>
      <c r="O29" s="59">
        <f>SUM(I29,M29)</f>
        <v>137</v>
      </c>
      <c r="P29" s="16">
        <f>IF(M29=0,0,10^(0.787004341*LOG10(E29/153.757)^2)*O29)</f>
        <v>162.23627021791091</v>
      </c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6">
        <v>20</v>
      </c>
      <c r="B30" s="57" t="s">
        <v>162</v>
      </c>
      <c r="C30" s="57">
        <v>2009</v>
      </c>
      <c r="D30" s="57" t="s">
        <v>153</v>
      </c>
      <c r="E30" s="9">
        <v>100.5</v>
      </c>
      <c r="F30" s="62">
        <v>65</v>
      </c>
      <c r="G30" s="23">
        <v>65</v>
      </c>
      <c r="H30" s="24">
        <v>70</v>
      </c>
      <c r="I30" s="11">
        <v>65</v>
      </c>
      <c r="J30" s="12">
        <v>75</v>
      </c>
      <c r="K30" s="12">
        <v>80</v>
      </c>
      <c r="L30" s="48" t="s">
        <v>106</v>
      </c>
      <c r="M30" s="13">
        <v>80</v>
      </c>
      <c r="N30" s="22">
        <v>5</v>
      </c>
      <c r="O30" s="59">
        <f>SUM(I30,M30)</f>
        <v>145</v>
      </c>
      <c r="P30" s="16">
        <f>IF(M30=0,0,10^(0.787004341*LOG10(E30/153.757)^2)*O30)</f>
        <v>154.24350292298354</v>
      </c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6">
        <v>16</v>
      </c>
      <c r="B31" s="61" t="s">
        <v>158</v>
      </c>
      <c r="C31" s="61">
        <v>2009</v>
      </c>
      <c r="D31" s="57" t="s">
        <v>52</v>
      </c>
      <c r="E31" s="9">
        <v>72.5</v>
      </c>
      <c r="F31" s="47">
        <v>43</v>
      </c>
      <c r="G31" s="23">
        <v>45</v>
      </c>
      <c r="H31" s="23">
        <v>48</v>
      </c>
      <c r="I31" s="11">
        <v>48</v>
      </c>
      <c r="J31" s="12">
        <v>55</v>
      </c>
      <c r="K31" s="12">
        <v>58</v>
      </c>
      <c r="L31" s="28">
        <v>60</v>
      </c>
      <c r="M31" s="13">
        <v>60</v>
      </c>
      <c r="N31" s="22">
        <v>6</v>
      </c>
      <c r="O31" s="59">
        <f>SUM(I31,M31)</f>
        <v>108</v>
      </c>
      <c r="P31" s="16">
        <f>IF(M31=0,0,10^(0.787004341*LOG10(E31/153.757)^2)*O31)</f>
        <v>131.01426682831789</v>
      </c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6">
        <v>17</v>
      </c>
      <c r="B32" s="57" t="s">
        <v>159</v>
      </c>
      <c r="C32" s="57">
        <v>2009</v>
      </c>
      <c r="D32" s="57" t="s">
        <v>52</v>
      </c>
      <c r="E32" s="9">
        <v>85.2</v>
      </c>
      <c r="F32" s="23">
        <v>43</v>
      </c>
      <c r="G32" s="23">
        <v>46</v>
      </c>
      <c r="H32" s="62">
        <v>50</v>
      </c>
      <c r="I32" s="11">
        <v>46</v>
      </c>
      <c r="J32" s="12">
        <v>54</v>
      </c>
      <c r="K32" s="28">
        <v>58</v>
      </c>
      <c r="L32" s="12">
        <v>60</v>
      </c>
      <c r="M32" s="13">
        <v>60</v>
      </c>
      <c r="N32" s="22">
        <v>7</v>
      </c>
      <c r="O32" s="59">
        <f>SUM(I32,M32)</f>
        <v>106</v>
      </c>
      <c r="P32" s="16">
        <f>IF(M32=0,0,10^(0.787004341*LOG10(E32/153.757)^2)*O32)</f>
        <v>119.41046517432339</v>
      </c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6">
        <v>15</v>
      </c>
      <c r="B33" s="57" t="s">
        <v>157</v>
      </c>
      <c r="C33" s="57">
        <v>2010</v>
      </c>
      <c r="D33" s="57" t="s">
        <v>148</v>
      </c>
      <c r="E33" s="9">
        <v>96.2</v>
      </c>
      <c r="F33" s="47">
        <v>35</v>
      </c>
      <c r="G33" s="23">
        <v>38</v>
      </c>
      <c r="H33" s="24">
        <v>40</v>
      </c>
      <c r="I33" s="11">
        <v>38</v>
      </c>
      <c r="J33" s="12">
        <v>55</v>
      </c>
      <c r="K33" s="12">
        <v>59</v>
      </c>
      <c r="L33" s="28">
        <v>61</v>
      </c>
      <c r="M33" s="13">
        <v>61</v>
      </c>
      <c r="N33" s="22">
        <v>8</v>
      </c>
      <c r="O33" s="59">
        <f>SUM(I33,M33)</f>
        <v>99</v>
      </c>
      <c r="P33" s="16">
        <f>IF(M33=0,0,10^(0.787004341*LOG10(E33/153.757)^2)*O33)</f>
        <v>106.72791586453066</v>
      </c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 x14ac:dyDescent="0.25">
      <c r="A34" s="156" t="s">
        <v>163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8"/>
    </row>
    <row r="35" spans="1:26" ht="12.75" customHeight="1" x14ac:dyDescent="0.25">
      <c r="A35" s="6">
        <v>21</v>
      </c>
      <c r="B35" s="57" t="s">
        <v>164</v>
      </c>
      <c r="C35" s="57">
        <v>2006</v>
      </c>
      <c r="D35" s="57" t="s">
        <v>23</v>
      </c>
      <c r="E35" s="9">
        <v>63.6</v>
      </c>
      <c r="F35" s="23">
        <v>63</v>
      </c>
      <c r="G35" s="23">
        <v>67</v>
      </c>
      <c r="H35" s="24">
        <v>70</v>
      </c>
      <c r="I35" s="11">
        <v>67</v>
      </c>
      <c r="J35" s="12">
        <v>80</v>
      </c>
      <c r="K35" s="19">
        <v>83</v>
      </c>
      <c r="L35" s="19">
        <v>83</v>
      </c>
      <c r="M35" s="13">
        <v>80</v>
      </c>
      <c r="N35" s="22">
        <v>1</v>
      </c>
      <c r="O35" s="59">
        <f t="shared" ref="O35:O36" si="4">SUM(I35,M35)</f>
        <v>147</v>
      </c>
      <c r="P35" s="198">
        <f t="shared" ref="P35:P36" si="5">IF(M35=0,0,10^(0.787004341*LOG10(E35/153.757)^2)*O35)</f>
        <v>191.86248732947254</v>
      </c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6">
        <v>22</v>
      </c>
      <c r="B36" s="27" t="s">
        <v>165</v>
      </c>
      <c r="C36" s="27">
        <v>1983</v>
      </c>
      <c r="D36" s="57" t="s">
        <v>29</v>
      </c>
      <c r="E36" s="26">
        <v>71.099999999999994</v>
      </c>
      <c r="F36" s="47">
        <v>30</v>
      </c>
      <c r="G36" s="62"/>
      <c r="H36" s="62"/>
      <c r="I36" s="11">
        <v>30</v>
      </c>
      <c r="J36" s="28">
        <v>40</v>
      </c>
      <c r="K36" s="48"/>
      <c r="L36" s="48"/>
      <c r="M36" s="13">
        <v>40</v>
      </c>
      <c r="N36" s="22">
        <v>2</v>
      </c>
      <c r="O36" s="59">
        <f t="shared" si="4"/>
        <v>70</v>
      </c>
      <c r="P36" s="16">
        <f t="shared" si="5"/>
        <v>85.78301455168355</v>
      </c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/>
    <row r="38" spans="1:26" ht="12.75" customHeight="1" x14ac:dyDescent="0.25">
      <c r="B38" s="42" t="s">
        <v>53</v>
      </c>
      <c r="D38" s="188" t="s">
        <v>285</v>
      </c>
    </row>
    <row r="39" spans="1:26" ht="12.75" customHeight="1" x14ac:dyDescent="0.25">
      <c r="B39" s="42" t="s">
        <v>54</v>
      </c>
      <c r="D39" s="188" t="s">
        <v>286</v>
      </c>
    </row>
    <row r="40" spans="1:26" ht="12.75" customHeight="1" x14ac:dyDescent="0.25">
      <c r="B40" s="42" t="s">
        <v>55</v>
      </c>
      <c r="D40" s="188" t="s">
        <v>286</v>
      </c>
    </row>
    <row r="41" spans="1:26" ht="12.75" customHeight="1" x14ac:dyDescent="0.25"/>
    <row r="42" spans="1:26" ht="12.75" customHeight="1" x14ac:dyDescent="0.25">
      <c r="B42" s="196" t="s">
        <v>288</v>
      </c>
    </row>
    <row r="43" spans="1:26" ht="12.75" customHeight="1" x14ac:dyDescent="0.25">
      <c r="B43" s="196" t="s">
        <v>289</v>
      </c>
    </row>
    <row r="44" spans="1:26" ht="12.75" customHeight="1" x14ac:dyDescent="0.25">
      <c r="B44" s="42" t="s">
        <v>58</v>
      </c>
    </row>
    <row r="45" spans="1:26" ht="12.75" customHeight="1" x14ac:dyDescent="0.25">
      <c r="B45" s="42" t="s">
        <v>58</v>
      </c>
    </row>
    <row r="46" spans="1:26" ht="12.75" customHeight="1" x14ac:dyDescent="0.25"/>
    <row r="47" spans="1:26" ht="12.75" customHeight="1" x14ac:dyDescent="0.25"/>
    <row r="48" spans="1:2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</sheetData>
  <sortState ref="A26:Z33">
    <sortCondition ref="N26:N33"/>
  </sortState>
  <mergeCells count="19">
    <mergeCell ref="A25:P25"/>
    <mergeCell ref="A34:P34"/>
    <mergeCell ref="A1:P1"/>
    <mergeCell ref="A2:P2"/>
    <mergeCell ref="A3:P3"/>
    <mergeCell ref="A4:O4"/>
    <mergeCell ref="A5:A6"/>
    <mergeCell ref="B5:B6"/>
    <mergeCell ref="C5:C6"/>
    <mergeCell ref="O5:O6"/>
    <mergeCell ref="P5:P6"/>
    <mergeCell ref="A7:P7"/>
    <mergeCell ref="A15:P15"/>
    <mergeCell ref="A20:P20"/>
    <mergeCell ref="D5:D6"/>
    <mergeCell ref="E5:E6"/>
    <mergeCell ref="F5:I5"/>
    <mergeCell ref="J5:M5"/>
    <mergeCell ref="N5:N6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4" workbookViewId="0">
      <selection activeCell="A7" sqref="A7:XFD26"/>
    </sheetView>
  </sheetViews>
  <sheetFormatPr defaultColWidth="12.6640625" defaultRowHeight="15" customHeight="1" x14ac:dyDescent="0.25"/>
  <cols>
    <col min="1" max="1" width="4.6640625" customWidth="1"/>
    <col min="2" max="2" width="18.21875" customWidth="1"/>
    <col min="3" max="3" width="8.109375" customWidth="1"/>
    <col min="4" max="4" width="9.88671875" customWidth="1"/>
    <col min="5" max="5" width="6.44140625" customWidth="1"/>
    <col min="6" max="8" width="7" customWidth="1"/>
    <col min="9" max="9" width="6.33203125" customWidth="1"/>
    <col min="10" max="12" width="7" customWidth="1"/>
    <col min="13" max="13" width="6.77734375" customWidth="1"/>
    <col min="14" max="14" width="7.6640625" customWidth="1"/>
    <col min="15" max="26" width="7" customWidth="1"/>
  </cols>
  <sheetData>
    <row r="1" spans="1:26" ht="12" customHeight="1" x14ac:dyDescent="0.25">
      <c r="A1" s="159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6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61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6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61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6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62" t="s">
        <v>166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46" t="s">
        <v>4</v>
      </c>
      <c r="B5" s="165" t="s">
        <v>5</v>
      </c>
      <c r="C5" s="146" t="s">
        <v>6</v>
      </c>
      <c r="D5" s="146" t="s">
        <v>7</v>
      </c>
      <c r="E5" s="148" t="s">
        <v>8</v>
      </c>
      <c r="F5" s="149" t="s">
        <v>9</v>
      </c>
      <c r="G5" s="150"/>
      <c r="H5" s="150"/>
      <c r="I5" s="151"/>
      <c r="J5" s="149" t="s">
        <v>10</v>
      </c>
      <c r="K5" s="150"/>
      <c r="L5" s="150"/>
      <c r="M5" s="151"/>
      <c r="N5" s="3"/>
      <c r="O5" s="152" t="s">
        <v>11</v>
      </c>
      <c r="P5" s="148" t="s">
        <v>12</v>
      </c>
    </row>
    <row r="6" spans="1:26" ht="12.75" customHeight="1" x14ac:dyDescent="0.25">
      <c r="A6" s="147"/>
      <c r="B6" s="147"/>
      <c r="C6" s="147"/>
      <c r="D6" s="147"/>
      <c r="E6" s="147"/>
      <c r="F6" s="3" t="s">
        <v>13</v>
      </c>
      <c r="G6" s="3" t="s">
        <v>14</v>
      </c>
      <c r="H6" s="3" t="s">
        <v>15</v>
      </c>
      <c r="I6" s="4" t="s">
        <v>16</v>
      </c>
      <c r="J6" s="3" t="s">
        <v>13</v>
      </c>
      <c r="K6" s="3" t="s">
        <v>14</v>
      </c>
      <c r="L6" s="3" t="s">
        <v>15</v>
      </c>
      <c r="M6" s="4" t="s">
        <v>16</v>
      </c>
      <c r="N6" s="4" t="s">
        <v>17</v>
      </c>
      <c r="O6" s="147"/>
      <c r="P6" s="147"/>
      <c r="R6" s="5"/>
    </row>
    <row r="7" spans="1:26" ht="13.5" customHeight="1" x14ac:dyDescent="0.25">
      <c r="A7" s="153" t="s">
        <v>167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5"/>
    </row>
    <row r="8" spans="1:26" ht="12.75" customHeight="1" x14ac:dyDescent="0.25">
      <c r="A8" s="6">
        <v>5</v>
      </c>
      <c r="B8" s="7" t="s">
        <v>170</v>
      </c>
      <c r="C8" s="7">
        <v>2014</v>
      </c>
      <c r="D8" s="8" t="s">
        <v>23</v>
      </c>
      <c r="E8" s="9">
        <v>73.5</v>
      </c>
      <c r="F8" s="194">
        <v>20</v>
      </c>
      <c r="G8" s="194">
        <v>22</v>
      </c>
      <c r="H8" s="194">
        <v>23</v>
      </c>
      <c r="I8" s="11">
        <v>23</v>
      </c>
      <c r="J8" s="185">
        <v>25</v>
      </c>
      <c r="K8" s="185">
        <v>27</v>
      </c>
      <c r="L8" s="185">
        <v>29</v>
      </c>
      <c r="M8" s="13">
        <v>29</v>
      </c>
      <c r="N8" s="22">
        <f>SUM(I8,M8)</f>
        <v>52</v>
      </c>
      <c r="O8" s="15">
        <v>9</v>
      </c>
      <c r="P8" s="16">
        <f>IF(M8=0,0,10^(0.722762521*LOG10(E8/193.609)^2)*N8)</f>
        <v>69.804980915392221</v>
      </c>
      <c r="Q8" s="192"/>
      <c r="R8" s="192"/>
      <c r="S8" s="17"/>
      <c r="T8" s="17"/>
      <c r="U8" s="17"/>
      <c r="V8" s="17"/>
      <c r="W8" s="17"/>
      <c r="X8" s="17"/>
      <c r="Y8" s="17"/>
      <c r="Z8" s="17"/>
    </row>
    <row r="9" spans="1:26" ht="12.75" customHeight="1" x14ac:dyDescent="0.25">
      <c r="A9" s="20">
        <v>16</v>
      </c>
      <c r="B9" s="29" t="s">
        <v>102</v>
      </c>
      <c r="C9" s="29">
        <v>2013</v>
      </c>
      <c r="D9" s="8" t="s">
        <v>29</v>
      </c>
      <c r="E9" s="26">
        <v>74.7</v>
      </c>
      <c r="F9" s="30">
        <v>20</v>
      </c>
      <c r="G9" s="30">
        <v>22</v>
      </c>
      <c r="H9" s="30">
        <v>25</v>
      </c>
      <c r="I9" s="39">
        <v>25</v>
      </c>
      <c r="J9" s="28">
        <v>26</v>
      </c>
      <c r="K9" s="28">
        <v>28</v>
      </c>
      <c r="L9" s="28">
        <v>31</v>
      </c>
      <c r="M9" s="40">
        <v>31</v>
      </c>
      <c r="N9" s="14">
        <f>SUM(I9,M9)</f>
        <v>56</v>
      </c>
      <c r="O9" s="41">
        <v>8</v>
      </c>
      <c r="P9" s="16">
        <f>IF(M9=0,0,10^(0.722762521*LOG10(E9/193.609)^2)*N9)</f>
        <v>74.444106583254154</v>
      </c>
      <c r="Q9" s="17"/>
    </row>
    <row r="10" spans="1:26" ht="12.75" customHeight="1" x14ac:dyDescent="0.25">
      <c r="A10" s="6">
        <v>18</v>
      </c>
      <c r="B10" s="27" t="s">
        <v>104</v>
      </c>
      <c r="C10" s="27">
        <v>2012</v>
      </c>
      <c r="D10" s="8" t="s">
        <v>29</v>
      </c>
      <c r="E10" s="26">
        <v>71.3</v>
      </c>
      <c r="F10" s="43">
        <v>29</v>
      </c>
      <c r="G10" s="44">
        <v>30</v>
      </c>
      <c r="H10" s="30">
        <v>33</v>
      </c>
      <c r="I10" s="11">
        <v>33</v>
      </c>
      <c r="J10" s="28">
        <v>39</v>
      </c>
      <c r="K10" s="12">
        <v>43</v>
      </c>
      <c r="L10" s="28">
        <v>46</v>
      </c>
      <c r="M10" s="13">
        <v>46</v>
      </c>
      <c r="N10" s="14">
        <f>SUM(I10,M10)</f>
        <v>79</v>
      </c>
      <c r="O10" s="15">
        <v>7</v>
      </c>
      <c r="P10" s="16">
        <f>IF(M10=0,0,10^(0.722762521*LOG10(E10/193.609)^2)*N10)</f>
        <v>108.05898625886125</v>
      </c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2.75" customHeight="1" thickBot="1" x14ac:dyDescent="0.3">
      <c r="A11" s="6">
        <v>2</v>
      </c>
      <c r="B11" s="27" t="s">
        <v>171</v>
      </c>
      <c r="C11" s="27">
        <v>2009</v>
      </c>
      <c r="D11" s="8" t="s">
        <v>29</v>
      </c>
      <c r="E11" s="26">
        <v>71.3</v>
      </c>
      <c r="F11" s="30">
        <v>67</v>
      </c>
      <c r="G11" s="18">
        <v>71</v>
      </c>
      <c r="H11" s="43">
        <v>71</v>
      </c>
      <c r="I11" s="11">
        <v>67</v>
      </c>
      <c r="J11" s="28">
        <v>82</v>
      </c>
      <c r="K11" s="12">
        <v>85</v>
      </c>
      <c r="L11" s="48">
        <v>87</v>
      </c>
      <c r="M11" s="13">
        <v>85</v>
      </c>
      <c r="N11" s="14">
        <f>SUM(I11,M11)</f>
        <v>152</v>
      </c>
      <c r="O11" s="15">
        <v>6</v>
      </c>
      <c r="P11" s="16">
        <f>IF(M11=0,0,10^(0.722762521*LOG10(E11/193.609)^2)*N11)</f>
        <v>207.91096090312544</v>
      </c>
      <c r="Q11" s="32"/>
      <c r="R11" s="190"/>
      <c r="S11" s="190"/>
      <c r="T11" s="190"/>
      <c r="U11" s="190"/>
      <c r="V11" s="190"/>
      <c r="W11" s="190"/>
      <c r="X11" s="190"/>
      <c r="Y11" s="190"/>
      <c r="Z11" s="190"/>
    </row>
    <row r="12" spans="1:26" ht="12.75" customHeight="1" thickBot="1" x14ac:dyDescent="0.3">
      <c r="A12" s="20">
        <v>1</v>
      </c>
      <c r="B12" s="21" t="s">
        <v>168</v>
      </c>
      <c r="C12" s="21">
        <v>2006</v>
      </c>
      <c r="D12" s="81" t="s">
        <v>169</v>
      </c>
      <c r="E12" s="26">
        <v>72.099999999999994</v>
      </c>
      <c r="F12" s="30">
        <v>65</v>
      </c>
      <c r="G12" s="30">
        <v>70</v>
      </c>
      <c r="H12" s="43">
        <v>76</v>
      </c>
      <c r="I12" s="39">
        <v>70</v>
      </c>
      <c r="J12" s="48">
        <v>85</v>
      </c>
      <c r="K12" s="28">
        <v>86</v>
      </c>
      <c r="L12" s="28">
        <v>88</v>
      </c>
      <c r="M12" s="40">
        <v>88</v>
      </c>
      <c r="N12" s="38">
        <f>SUM(I12,M12)</f>
        <v>158</v>
      </c>
      <c r="O12" s="41">
        <v>5</v>
      </c>
      <c r="P12" s="16">
        <f>IF(M12=0,0,10^(0.722762521*LOG10(E12/193.609)^2)*N12)</f>
        <v>214.61940903418849</v>
      </c>
      <c r="Q12" s="190"/>
      <c r="R12" s="190"/>
      <c r="S12" s="33"/>
      <c r="T12" s="33"/>
      <c r="U12" s="33"/>
      <c r="V12" s="33"/>
      <c r="W12" s="33"/>
      <c r="X12" s="33"/>
      <c r="Y12" s="33"/>
      <c r="Z12" s="33"/>
    </row>
    <row r="13" spans="1:26" ht="12" customHeight="1" thickBot="1" x14ac:dyDescent="0.3">
      <c r="A13" s="20">
        <v>3</v>
      </c>
      <c r="B13" s="29" t="s">
        <v>172</v>
      </c>
      <c r="C13" s="29">
        <v>2009</v>
      </c>
      <c r="D13" s="81" t="s">
        <v>29</v>
      </c>
      <c r="E13" s="26">
        <v>71.099999999999994</v>
      </c>
      <c r="F13" s="43">
        <v>79</v>
      </c>
      <c r="G13" s="43">
        <v>80</v>
      </c>
      <c r="H13" s="30">
        <v>82</v>
      </c>
      <c r="I13" s="39">
        <v>82</v>
      </c>
      <c r="J13" s="28">
        <v>99</v>
      </c>
      <c r="K13" s="28">
        <v>103</v>
      </c>
      <c r="L13" s="28">
        <v>106</v>
      </c>
      <c r="M13" s="40">
        <v>106</v>
      </c>
      <c r="N13" s="22">
        <f>SUM(I13,M13)</f>
        <v>188</v>
      </c>
      <c r="O13" s="41">
        <v>4</v>
      </c>
      <c r="P13" s="16">
        <f>IF(M13=0,0,10^(0.722762521*LOG10(E13/193.609)^2)*N13)</f>
        <v>257.60706257657353</v>
      </c>
      <c r="Q13" s="190"/>
      <c r="R13" s="33"/>
      <c r="S13" s="17"/>
      <c r="T13" s="17"/>
      <c r="U13" s="17"/>
      <c r="V13" s="17"/>
      <c r="W13" s="17"/>
      <c r="X13" s="17"/>
      <c r="Y13" s="17"/>
      <c r="Z13" s="17"/>
    </row>
    <row r="14" spans="1:26" ht="12.75" customHeight="1" thickBot="1" x14ac:dyDescent="0.3">
      <c r="A14" s="6">
        <v>6</v>
      </c>
      <c r="B14" s="7" t="s">
        <v>175</v>
      </c>
      <c r="C14" s="7">
        <v>2008</v>
      </c>
      <c r="D14" s="8" t="s">
        <v>23</v>
      </c>
      <c r="E14" s="9">
        <v>74.400000000000006</v>
      </c>
      <c r="F14" s="43">
        <v>100</v>
      </c>
      <c r="G14" s="10">
        <v>102</v>
      </c>
      <c r="H14" s="10">
        <v>106</v>
      </c>
      <c r="I14" s="11">
        <v>106</v>
      </c>
      <c r="J14" s="12">
        <v>111</v>
      </c>
      <c r="K14" s="28">
        <v>116</v>
      </c>
      <c r="L14" s="19">
        <v>120</v>
      </c>
      <c r="M14" s="13">
        <v>116</v>
      </c>
      <c r="N14" s="34">
        <f>SUM(I14,M14)</f>
        <v>222</v>
      </c>
      <c r="O14" s="15">
        <v>3</v>
      </c>
      <c r="P14" s="16">
        <f>IF(M14=0,0,10^(0.722762521*LOG10(E14/193.609)^2)*N14)</f>
        <v>295.83010351399196</v>
      </c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5">
      <c r="A15" s="6">
        <v>4</v>
      </c>
      <c r="B15" s="21" t="s">
        <v>173</v>
      </c>
      <c r="C15" s="7">
        <v>2010</v>
      </c>
      <c r="D15" s="81" t="s">
        <v>98</v>
      </c>
      <c r="E15" s="9">
        <v>73.599999999999994</v>
      </c>
      <c r="F15" s="30">
        <v>96</v>
      </c>
      <c r="G15" s="30">
        <v>101</v>
      </c>
      <c r="H15" s="30">
        <v>106</v>
      </c>
      <c r="I15" s="11">
        <v>106</v>
      </c>
      <c r="J15" s="12">
        <v>120</v>
      </c>
      <c r="K15" s="48">
        <v>127</v>
      </c>
      <c r="L15" s="48" t="s">
        <v>106</v>
      </c>
      <c r="M15" s="13">
        <v>120</v>
      </c>
      <c r="N15" s="22">
        <f>SUM(I15,M15)</f>
        <v>226</v>
      </c>
      <c r="O15" s="41">
        <v>2</v>
      </c>
      <c r="P15" s="16">
        <f>IF(M15=0,0,10^(0.722762521*LOG10(E15/193.609)^2)*N15)</f>
        <v>303.13265675689127</v>
      </c>
      <c r="Q15" s="64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ht="12.75" customHeight="1" x14ac:dyDescent="0.25">
      <c r="A16" s="6">
        <v>5</v>
      </c>
      <c r="B16" s="7" t="s">
        <v>174</v>
      </c>
      <c r="C16" s="7">
        <v>2009</v>
      </c>
      <c r="D16" s="20" t="s">
        <v>124</v>
      </c>
      <c r="E16" s="9">
        <v>74.8</v>
      </c>
      <c r="F16" s="47">
        <v>97</v>
      </c>
      <c r="G16" s="62">
        <v>102</v>
      </c>
      <c r="H16" s="47">
        <v>102</v>
      </c>
      <c r="I16" s="11">
        <v>102</v>
      </c>
      <c r="J16" s="12">
        <v>125</v>
      </c>
      <c r="K16" s="12">
        <v>130</v>
      </c>
      <c r="L16" s="28">
        <v>138</v>
      </c>
      <c r="M16" s="13">
        <v>138</v>
      </c>
      <c r="N16" s="14">
        <f>SUM(I16,M16)</f>
        <v>240</v>
      </c>
      <c r="O16" s="56">
        <v>1</v>
      </c>
      <c r="P16" s="16">
        <f>IF(M16=0,0,10^(0.722762521*LOG10(E16/193.609)^2)*N16)</f>
        <v>318.79126800658469</v>
      </c>
      <c r="Q16" s="63"/>
      <c r="R16" s="192"/>
      <c r="S16" s="192"/>
      <c r="T16" s="192"/>
      <c r="U16" s="192"/>
      <c r="V16" s="192"/>
      <c r="W16" s="192"/>
      <c r="X16" s="192"/>
      <c r="Y16" s="192"/>
      <c r="Z16" s="192"/>
    </row>
    <row r="17" spans="1:26" ht="13.5" customHeight="1" x14ac:dyDescent="0.25">
      <c r="A17" s="156" t="s">
        <v>176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8"/>
    </row>
    <row r="18" spans="1:26" ht="13.5" customHeight="1" x14ac:dyDescent="0.25">
      <c r="A18" s="6">
        <v>15</v>
      </c>
      <c r="B18" s="29" t="s">
        <v>101</v>
      </c>
      <c r="C18" s="29">
        <v>2014</v>
      </c>
      <c r="D18" s="81" t="s">
        <v>29</v>
      </c>
      <c r="E18" s="9">
        <v>79</v>
      </c>
      <c r="F18" s="30">
        <v>10</v>
      </c>
      <c r="G18" s="30">
        <v>12</v>
      </c>
      <c r="H18" s="30">
        <v>15</v>
      </c>
      <c r="I18" s="11">
        <v>15</v>
      </c>
      <c r="J18" s="12">
        <v>12</v>
      </c>
      <c r="K18" s="12">
        <v>15</v>
      </c>
      <c r="L18" s="12">
        <v>17</v>
      </c>
      <c r="M18" s="13">
        <v>17</v>
      </c>
      <c r="N18" s="34">
        <f>SUM(I18,M18)</f>
        <v>32</v>
      </c>
      <c r="O18" s="41">
        <v>9</v>
      </c>
      <c r="P18" s="16">
        <f>IF(M18=0,0,10^(0.722762521*LOG10(E18/193.609)^2)*N18)</f>
        <v>41.180063467485084</v>
      </c>
      <c r="Q18" s="17"/>
    </row>
    <row r="19" spans="1:26" ht="13.5" customHeight="1" x14ac:dyDescent="0.25">
      <c r="A19" s="6">
        <v>14</v>
      </c>
      <c r="B19" s="29" t="s">
        <v>100</v>
      </c>
      <c r="C19" s="29">
        <v>2012</v>
      </c>
      <c r="D19" s="81" t="s">
        <v>29</v>
      </c>
      <c r="E19" s="9">
        <v>75.099999999999994</v>
      </c>
      <c r="F19" s="30">
        <v>29</v>
      </c>
      <c r="G19" s="30">
        <v>31</v>
      </c>
      <c r="H19" s="30">
        <v>33</v>
      </c>
      <c r="I19" s="11">
        <v>33</v>
      </c>
      <c r="J19" s="12">
        <v>34</v>
      </c>
      <c r="K19" s="28">
        <v>37</v>
      </c>
      <c r="L19" s="28">
        <v>40</v>
      </c>
      <c r="M19" s="13">
        <v>40</v>
      </c>
      <c r="N19" s="34">
        <f>SUM(I19,M19)</f>
        <v>73</v>
      </c>
      <c r="O19" s="41">
        <v>8</v>
      </c>
      <c r="P19" s="16">
        <f>IF(M19=0,0,10^(0.722762521*LOG10(E19/193.609)^2)*N19)</f>
        <v>96.734717519077421</v>
      </c>
    </row>
    <row r="20" spans="1:26" ht="13.5" customHeight="1" x14ac:dyDescent="0.25">
      <c r="A20" s="6">
        <v>6</v>
      </c>
      <c r="B20" s="197" t="s">
        <v>181</v>
      </c>
      <c r="C20" s="197">
        <v>2004</v>
      </c>
      <c r="D20" s="81" t="s">
        <v>29</v>
      </c>
      <c r="E20" s="9">
        <v>78.5</v>
      </c>
      <c r="F20" s="194">
        <v>50</v>
      </c>
      <c r="G20" s="183" t="s">
        <v>106</v>
      </c>
      <c r="H20" s="183" t="s">
        <v>106</v>
      </c>
      <c r="I20" s="11">
        <v>50</v>
      </c>
      <c r="J20" s="185">
        <v>60</v>
      </c>
      <c r="K20" s="202" t="s">
        <v>106</v>
      </c>
      <c r="L20" s="202" t="s">
        <v>106</v>
      </c>
      <c r="M20" s="13">
        <v>60</v>
      </c>
      <c r="N20" s="31">
        <f>SUM(I20,M20)</f>
        <v>110</v>
      </c>
      <c r="O20" s="41">
        <v>7</v>
      </c>
      <c r="P20" s="16">
        <f>IF(M20=0,0,10^(0.722762521*LOG10(E20/193.609)^2)*N20)</f>
        <v>142.0649472735563</v>
      </c>
      <c r="Q20" s="190"/>
      <c r="R20" s="190"/>
      <c r="S20" s="190"/>
      <c r="T20" s="190"/>
      <c r="U20" s="190"/>
      <c r="V20" s="190"/>
      <c r="W20" s="190"/>
      <c r="X20" s="190"/>
      <c r="Y20" s="190"/>
      <c r="Z20" s="190"/>
    </row>
    <row r="21" spans="1:26" ht="13.5" customHeight="1" x14ac:dyDescent="0.25">
      <c r="A21" s="6">
        <v>12</v>
      </c>
      <c r="B21" s="21" t="s">
        <v>182</v>
      </c>
      <c r="C21" s="21">
        <v>2010</v>
      </c>
      <c r="D21" s="81" t="s">
        <v>91</v>
      </c>
      <c r="E21" s="26">
        <v>78.599999999999994</v>
      </c>
      <c r="F21" s="30">
        <v>45</v>
      </c>
      <c r="G21" s="43">
        <v>50</v>
      </c>
      <c r="H21" s="30">
        <v>50</v>
      </c>
      <c r="I21" s="11">
        <v>50</v>
      </c>
      <c r="J21" s="28">
        <v>65</v>
      </c>
      <c r="K21" s="48">
        <v>70</v>
      </c>
      <c r="L21" s="28">
        <v>70</v>
      </c>
      <c r="M21" s="13">
        <v>70</v>
      </c>
      <c r="N21" s="31">
        <f>SUM(I21,M21)</f>
        <v>120</v>
      </c>
      <c r="O21" s="41">
        <v>6</v>
      </c>
      <c r="P21" s="16">
        <f>IF(M21=0,0,10^(0.722762521*LOG10(E21/193.609)^2)*N21)</f>
        <v>154.86824584842111</v>
      </c>
    </row>
    <row r="22" spans="1:26" ht="12.75" customHeight="1" x14ac:dyDescent="0.25">
      <c r="A22" s="6">
        <v>11</v>
      </c>
      <c r="B22" s="65" t="s">
        <v>180</v>
      </c>
      <c r="C22" s="65">
        <v>1984</v>
      </c>
      <c r="D22" s="8" t="s">
        <v>29</v>
      </c>
      <c r="E22" s="66">
        <v>79</v>
      </c>
      <c r="F22" s="10">
        <v>82</v>
      </c>
      <c r="G22" s="10">
        <v>87</v>
      </c>
      <c r="H22" s="18" t="s">
        <v>106</v>
      </c>
      <c r="I22" s="11">
        <v>87</v>
      </c>
      <c r="J22" s="12">
        <v>100</v>
      </c>
      <c r="K22" s="19" t="s">
        <v>106</v>
      </c>
      <c r="L22" s="19" t="s">
        <v>106</v>
      </c>
      <c r="M22" s="13">
        <v>100</v>
      </c>
      <c r="N22" s="31">
        <f>SUM(I22,M22)</f>
        <v>187</v>
      </c>
      <c r="O22" s="15">
        <v>5</v>
      </c>
      <c r="P22" s="16">
        <f>IF(M22=0,0,10^(0.722762521*LOG10(E22/193.609)^2)*N22)</f>
        <v>240.64599588811595</v>
      </c>
      <c r="S22" s="17"/>
      <c r="T22" s="17"/>
      <c r="U22" s="17"/>
      <c r="V22" s="17"/>
      <c r="W22" s="17"/>
      <c r="X22" s="17"/>
      <c r="Y22" s="17"/>
      <c r="Z22" s="17"/>
    </row>
    <row r="23" spans="1:26" ht="12.75" customHeight="1" thickBot="1" x14ac:dyDescent="0.3">
      <c r="A23" s="20">
        <v>7</v>
      </c>
      <c r="B23" s="21" t="s">
        <v>123</v>
      </c>
      <c r="C23" s="21">
        <v>2010</v>
      </c>
      <c r="D23" s="20" t="s">
        <v>124</v>
      </c>
      <c r="E23" s="26">
        <v>77.2</v>
      </c>
      <c r="F23" s="47">
        <v>80</v>
      </c>
      <c r="G23" s="62">
        <v>86</v>
      </c>
      <c r="H23" s="47">
        <v>87</v>
      </c>
      <c r="I23" s="39">
        <v>87</v>
      </c>
      <c r="J23" s="28">
        <v>101</v>
      </c>
      <c r="K23" s="28">
        <v>106</v>
      </c>
      <c r="L23" s="28">
        <v>111</v>
      </c>
      <c r="M23" s="40">
        <v>111</v>
      </c>
      <c r="N23" s="31">
        <f>SUM(I23,M23)</f>
        <v>198</v>
      </c>
      <c r="O23" s="56">
        <v>4</v>
      </c>
      <c r="P23" s="16">
        <f>IF(M23=0,0,10^(0.722762521*LOG10(E23/193.609)^2)*N23)</f>
        <v>258.17105993393591</v>
      </c>
      <c r="Q23" s="192"/>
      <c r="R23" s="192"/>
      <c r="S23" s="192"/>
      <c r="T23" s="192"/>
      <c r="U23" s="192"/>
      <c r="V23" s="192"/>
      <c r="W23" s="192"/>
      <c r="X23" s="192"/>
      <c r="Y23" s="192"/>
      <c r="Z23" s="192"/>
    </row>
    <row r="24" spans="1:26" ht="15" customHeight="1" thickBot="1" x14ac:dyDescent="0.3">
      <c r="A24" s="20">
        <v>10</v>
      </c>
      <c r="B24" s="29" t="s">
        <v>179</v>
      </c>
      <c r="C24" s="29">
        <v>2008</v>
      </c>
      <c r="D24" s="20" t="s">
        <v>29</v>
      </c>
      <c r="E24" s="26">
        <v>78</v>
      </c>
      <c r="F24" s="47">
        <v>85</v>
      </c>
      <c r="G24" s="62">
        <v>91</v>
      </c>
      <c r="H24" s="62">
        <v>92</v>
      </c>
      <c r="I24" s="39">
        <v>85</v>
      </c>
      <c r="J24" s="28">
        <v>110</v>
      </c>
      <c r="K24" s="28">
        <v>114</v>
      </c>
      <c r="L24" s="48" t="s">
        <v>106</v>
      </c>
      <c r="M24" s="40">
        <v>114</v>
      </c>
      <c r="N24" s="38">
        <f>SUM(I24,M24)</f>
        <v>199</v>
      </c>
      <c r="O24" s="56">
        <v>3</v>
      </c>
      <c r="P24" s="16">
        <f>IF(M24=0,0,10^(0.722762521*LOG10(E24/193.609)^2)*N24)</f>
        <v>257.94409405583974</v>
      </c>
    </row>
    <row r="25" spans="1:26" ht="12.75" customHeight="1" thickBot="1" x14ac:dyDescent="0.3">
      <c r="A25" s="20">
        <v>9</v>
      </c>
      <c r="B25" s="29" t="s">
        <v>178</v>
      </c>
      <c r="C25" s="29">
        <v>2007</v>
      </c>
      <c r="D25" s="20" t="s">
        <v>29</v>
      </c>
      <c r="E25" s="26">
        <v>79</v>
      </c>
      <c r="F25" s="47">
        <v>91</v>
      </c>
      <c r="G25" s="62">
        <v>95</v>
      </c>
      <c r="H25" s="47">
        <v>96</v>
      </c>
      <c r="I25" s="39">
        <v>96</v>
      </c>
      <c r="J25" s="48">
        <v>110</v>
      </c>
      <c r="K25" s="28">
        <v>110</v>
      </c>
      <c r="L25" s="28">
        <v>115</v>
      </c>
      <c r="M25" s="40">
        <v>115</v>
      </c>
      <c r="N25" s="38">
        <f>SUM(I25,M25)</f>
        <v>211</v>
      </c>
      <c r="O25" s="56">
        <v>2</v>
      </c>
      <c r="P25" s="16">
        <f>IF(M25=0,0,10^(0.722762521*LOG10(E25/193.609)^2)*N25)</f>
        <v>271.53104348872978</v>
      </c>
    </row>
    <row r="26" spans="1:26" ht="12.75" customHeight="1" thickBot="1" x14ac:dyDescent="0.3">
      <c r="A26" s="6">
        <v>8</v>
      </c>
      <c r="B26" s="7" t="s">
        <v>177</v>
      </c>
      <c r="C26" s="7">
        <v>2008</v>
      </c>
      <c r="D26" s="20" t="s">
        <v>124</v>
      </c>
      <c r="E26" s="9">
        <v>76.099999999999994</v>
      </c>
      <c r="F26" s="47">
        <v>91</v>
      </c>
      <c r="G26" s="62">
        <v>96</v>
      </c>
      <c r="H26" s="62">
        <v>96</v>
      </c>
      <c r="I26" s="11">
        <v>91</v>
      </c>
      <c r="J26" s="12">
        <v>121</v>
      </c>
      <c r="K26" s="19">
        <v>127</v>
      </c>
      <c r="L26" s="48">
        <v>130</v>
      </c>
      <c r="M26" s="13">
        <v>121</v>
      </c>
      <c r="N26" s="31">
        <f>SUM(I26,M26)</f>
        <v>212</v>
      </c>
      <c r="O26" s="56">
        <v>1</v>
      </c>
      <c r="P26" s="16">
        <f>IF(M26=0,0,10^(0.722762521*LOG10(E26/193.609)^2)*N26)</f>
        <v>278.74292264601604</v>
      </c>
    </row>
    <row r="27" spans="1:26" ht="12.75" customHeight="1" x14ac:dyDescent="0.25">
      <c r="G27" s="167"/>
      <c r="H27" s="150"/>
    </row>
    <row r="28" spans="1:26" ht="12.75" customHeight="1" x14ac:dyDescent="0.25"/>
    <row r="29" spans="1:26" ht="12.75" customHeight="1" x14ac:dyDescent="0.25">
      <c r="B29" s="42" t="s">
        <v>53</v>
      </c>
      <c r="D29" s="188" t="s">
        <v>285</v>
      </c>
    </row>
    <row r="30" spans="1:26" ht="12.75" customHeight="1" x14ac:dyDescent="0.25">
      <c r="B30" s="42" t="s">
        <v>54</v>
      </c>
      <c r="D30" s="188" t="s">
        <v>286</v>
      </c>
    </row>
    <row r="31" spans="1:26" ht="12.75" customHeight="1" x14ac:dyDescent="0.25">
      <c r="B31" s="42" t="s">
        <v>55</v>
      </c>
      <c r="D31" s="188" t="s">
        <v>286</v>
      </c>
    </row>
    <row r="32" spans="1:26" ht="12.75" customHeight="1" x14ac:dyDescent="0.25"/>
    <row r="33" spans="2:2" ht="12.75" customHeight="1" x14ac:dyDescent="0.25">
      <c r="B33" s="196" t="s">
        <v>290</v>
      </c>
    </row>
    <row r="34" spans="2:2" ht="12.75" customHeight="1" x14ac:dyDescent="0.25">
      <c r="B34" s="196" t="s">
        <v>291</v>
      </c>
    </row>
    <row r="35" spans="2:2" ht="12.75" customHeight="1" x14ac:dyDescent="0.25">
      <c r="B35" s="42" t="s">
        <v>58</v>
      </c>
    </row>
    <row r="36" spans="2:2" ht="12.75" customHeight="1" x14ac:dyDescent="0.25">
      <c r="B36" s="42" t="s">
        <v>58</v>
      </c>
    </row>
    <row r="37" spans="2:2" ht="12.75" customHeight="1" x14ac:dyDescent="0.25"/>
    <row r="38" spans="2:2" ht="12.75" customHeight="1" x14ac:dyDescent="0.25"/>
    <row r="39" spans="2:2" ht="12.75" customHeight="1" x14ac:dyDescent="0.25"/>
    <row r="40" spans="2:2" ht="12.75" customHeight="1" x14ac:dyDescent="0.25"/>
    <row r="41" spans="2:2" ht="12.75" customHeight="1" x14ac:dyDescent="0.25"/>
    <row r="42" spans="2:2" ht="12.75" customHeight="1" x14ac:dyDescent="0.25"/>
    <row r="43" spans="2:2" ht="12.75" customHeight="1" x14ac:dyDescent="0.25"/>
    <row r="44" spans="2:2" ht="12.75" customHeight="1" x14ac:dyDescent="0.25"/>
    <row r="45" spans="2:2" ht="12.75" customHeight="1" x14ac:dyDescent="0.25"/>
    <row r="46" spans="2:2" ht="12.75" customHeight="1" x14ac:dyDescent="0.25"/>
    <row r="47" spans="2:2" ht="12.75" customHeight="1" x14ac:dyDescent="0.25"/>
    <row r="48" spans="2: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sortState ref="A18:Z26">
    <sortCondition ref="N18:N26"/>
  </sortState>
  <mergeCells count="16">
    <mergeCell ref="O5:O6"/>
    <mergeCell ref="P5:P6"/>
    <mergeCell ref="A7:P7"/>
    <mergeCell ref="A17:P17"/>
    <mergeCell ref="A1:P1"/>
    <mergeCell ref="A2:P2"/>
    <mergeCell ref="A3:P3"/>
    <mergeCell ref="A4:O4"/>
    <mergeCell ref="A5:A6"/>
    <mergeCell ref="B5:B6"/>
    <mergeCell ref="C5:C6"/>
    <mergeCell ref="D5:D6"/>
    <mergeCell ref="E5:E6"/>
    <mergeCell ref="G27:H27"/>
    <mergeCell ref="F5:I5"/>
    <mergeCell ref="J5:M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workbookViewId="0">
      <selection activeCell="J22" sqref="J22"/>
    </sheetView>
  </sheetViews>
  <sheetFormatPr defaultColWidth="12.6640625" defaultRowHeight="15" customHeight="1" x14ac:dyDescent="0.25"/>
  <cols>
    <col min="1" max="1" width="4.6640625" customWidth="1"/>
    <col min="2" max="2" width="18.21875" customWidth="1"/>
    <col min="3" max="3" width="8.109375" customWidth="1"/>
    <col min="4" max="4" width="11" customWidth="1"/>
    <col min="5" max="5" width="6.44140625" customWidth="1"/>
    <col min="6" max="8" width="7" customWidth="1"/>
    <col min="9" max="9" width="6.33203125" customWidth="1"/>
    <col min="10" max="12" width="7" customWidth="1"/>
    <col min="13" max="13" width="6.77734375" customWidth="1"/>
    <col min="14" max="14" width="7.6640625" customWidth="1"/>
    <col min="15" max="26" width="7" customWidth="1"/>
  </cols>
  <sheetData>
    <row r="1" spans="1:26" ht="12" customHeight="1" x14ac:dyDescent="0.25">
      <c r="A1" s="159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6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61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6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61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6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62" t="s">
        <v>183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46" t="s">
        <v>4</v>
      </c>
      <c r="B5" s="165" t="s">
        <v>5</v>
      </c>
      <c r="C5" s="146" t="s">
        <v>6</v>
      </c>
      <c r="D5" s="146" t="s">
        <v>7</v>
      </c>
      <c r="E5" s="148" t="s">
        <v>8</v>
      </c>
      <c r="F5" s="149" t="s">
        <v>9</v>
      </c>
      <c r="G5" s="150"/>
      <c r="H5" s="150"/>
      <c r="I5" s="151"/>
      <c r="J5" s="149" t="s">
        <v>10</v>
      </c>
      <c r="K5" s="150"/>
      <c r="L5" s="150"/>
      <c r="M5" s="151"/>
      <c r="N5" s="3"/>
      <c r="O5" s="152" t="s">
        <v>11</v>
      </c>
      <c r="P5" s="148" t="s">
        <v>12</v>
      </c>
    </row>
    <row r="6" spans="1:26" ht="12.75" customHeight="1" x14ac:dyDescent="0.25">
      <c r="A6" s="147"/>
      <c r="B6" s="147"/>
      <c r="C6" s="147"/>
      <c r="D6" s="147"/>
      <c r="E6" s="147"/>
      <c r="F6" s="3" t="s">
        <v>13</v>
      </c>
      <c r="G6" s="3" t="s">
        <v>14</v>
      </c>
      <c r="H6" s="3" t="s">
        <v>15</v>
      </c>
      <c r="I6" s="4" t="s">
        <v>16</v>
      </c>
      <c r="J6" s="3" t="s">
        <v>13</v>
      </c>
      <c r="K6" s="3" t="s">
        <v>14</v>
      </c>
      <c r="L6" s="3" t="s">
        <v>15</v>
      </c>
      <c r="M6" s="4" t="s">
        <v>16</v>
      </c>
      <c r="N6" s="4" t="s">
        <v>17</v>
      </c>
      <c r="O6" s="147"/>
      <c r="P6" s="147"/>
      <c r="R6" s="5"/>
    </row>
    <row r="7" spans="1:26" ht="13.5" customHeight="1" x14ac:dyDescent="0.25">
      <c r="A7" s="153" t="s">
        <v>184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5"/>
    </row>
    <row r="8" spans="1:26" ht="12.75" customHeight="1" x14ac:dyDescent="0.25">
      <c r="A8" s="6">
        <v>1</v>
      </c>
      <c r="B8" s="7" t="s">
        <v>185</v>
      </c>
      <c r="C8" s="7">
        <v>2009</v>
      </c>
      <c r="D8" s="8" t="s">
        <v>169</v>
      </c>
      <c r="E8" s="9">
        <v>86.6</v>
      </c>
      <c r="F8" s="10">
        <v>75</v>
      </c>
      <c r="G8" s="10">
        <v>80</v>
      </c>
      <c r="H8" s="10">
        <v>85</v>
      </c>
      <c r="I8" s="11">
        <v>85</v>
      </c>
      <c r="J8" s="12">
        <v>90</v>
      </c>
      <c r="K8" s="12">
        <v>97</v>
      </c>
      <c r="L8" s="12">
        <v>105</v>
      </c>
      <c r="M8" s="13">
        <v>105</v>
      </c>
      <c r="N8" s="14">
        <f t="shared" ref="N8:N16" si="0">SUM(I8,M8)</f>
        <v>190</v>
      </c>
      <c r="O8" s="15">
        <v>7</v>
      </c>
      <c r="P8" s="16">
        <f t="shared" ref="P8:P16" si="1">IF(M8=0,0,10^(0.722762521*LOG10(E8/193.609)^2)*N8)</f>
        <v>232.80514468082887</v>
      </c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2.75" customHeight="1" x14ac:dyDescent="0.25">
      <c r="A9" s="6">
        <v>2</v>
      </c>
      <c r="B9" s="21" t="s">
        <v>186</v>
      </c>
      <c r="C9" s="7">
        <v>2010</v>
      </c>
      <c r="D9" s="8" t="s">
        <v>96</v>
      </c>
      <c r="E9" s="9">
        <v>84.2</v>
      </c>
      <c r="F9" s="10">
        <v>73</v>
      </c>
      <c r="G9" s="18">
        <v>78</v>
      </c>
      <c r="H9" s="10">
        <v>80</v>
      </c>
      <c r="I9" s="11">
        <v>80</v>
      </c>
      <c r="J9" s="12">
        <v>90</v>
      </c>
      <c r="K9" s="12">
        <v>95</v>
      </c>
      <c r="L9" s="19">
        <v>100</v>
      </c>
      <c r="M9" s="13">
        <v>95</v>
      </c>
      <c r="N9" s="38">
        <f t="shared" si="0"/>
        <v>175</v>
      </c>
      <c r="O9" s="15">
        <v>8</v>
      </c>
      <c r="P9" s="16">
        <f t="shared" si="1"/>
        <v>217.54523478493252</v>
      </c>
      <c r="Q9" s="36"/>
      <c r="R9" s="36"/>
    </row>
    <row r="10" spans="1:26" ht="12.75" customHeight="1" x14ac:dyDescent="0.25">
      <c r="A10" s="6">
        <v>3</v>
      </c>
      <c r="B10" s="7" t="s">
        <v>187</v>
      </c>
      <c r="C10" s="7">
        <v>2011</v>
      </c>
      <c r="D10" s="8" t="s">
        <v>124</v>
      </c>
      <c r="E10" s="9">
        <v>86.9</v>
      </c>
      <c r="F10" s="10">
        <v>80</v>
      </c>
      <c r="G10" s="10">
        <v>88</v>
      </c>
      <c r="H10" s="10">
        <v>91</v>
      </c>
      <c r="I10" s="11">
        <v>91</v>
      </c>
      <c r="J10" s="12">
        <v>110</v>
      </c>
      <c r="K10" s="12">
        <v>115</v>
      </c>
      <c r="L10" s="12">
        <v>121</v>
      </c>
      <c r="M10" s="13">
        <v>121</v>
      </c>
      <c r="N10" s="14">
        <f t="shared" si="0"/>
        <v>212</v>
      </c>
      <c r="O10" s="15">
        <v>5</v>
      </c>
      <c r="P10" s="16">
        <f t="shared" si="1"/>
        <v>259.30918227777681</v>
      </c>
      <c r="Q10" s="67"/>
      <c r="R10" s="33"/>
      <c r="S10" s="37"/>
      <c r="T10" s="37"/>
      <c r="U10" s="37"/>
      <c r="V10" s="37"/>
      <c r="W10" s="37"/>
      <c r="X10" s="37"/>
      <c r="Y10" s="37"/>
      <c r="Z10" s="37"/>
    </row>
    <row r="11" spans="1:26" ht="12.75" customHeight="1" x14ac:dyDescent="0.25">
      <c r="A11" s="6">
        <v>4</v>
      </c>
      <c r="B11" s="7" t="s">
        <v>188</v>
      </c>
      <c r="C11" s="7">
        <v>2009</v>
      </c>
      <c r="D11" s="8" t="s">
        <v>89</v>
      </c>
      <c r="E11" s="9">
        <v>86.4</v>
      </c>
      <c r="F11" s="10">
        <v>82</v>
      </c>
      <c r="G11" s="10">
        <v>90</v>
      </c>
      <c r="H11" s="18">
        <v>94</v>
      </c>
      <c r="I11" s="11">
        <v>90</v>
      </c>
      <c r="J11" s="12">
        <v>105</v>
      </c>
      <c r="K11" s="12">
        <v>112</v>
      </c>
      <c r="L11" s="12">
        <v>116</v>
      </c>
      <c r="M11" s="13">
        <v>116</v>
      </c>
      <c r="N11" s="14">
        <f t="shared" si="0"/>
        <v>206</v>
      </c>
      <c r="O11" s="15">
        <v>6</v>
      </c>
      <c r="P11" s="16">
        <f t="shared" si="1"/>
        <v>252.70515130191612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2.75" customHeight="1" x14ac:dyDescent="0.25">
      <c r="A12" s="6">
        <v>5</v>
      </c>
      <c r="B12" s="7" t="s">
        <v>189</v>
      </c>
      <c r="C12" s="7">
        <v>2009</v>
      </c>
      <c r="D12" s="8" t="s">
        <v>124</v>
      </c>
      <c r="E12" s="9">
        <v>85.5</v>
      </c>
      <c r="F12" s="10">
        <v>92</v>
      </c>
      <c r="G12" s="10">
        <v>100</v>
      </c>
      <c r="H12" s="10">
        <v>106</v>
      </c>
      <c r="I12" s="11">
        <v>106</v>
      </c>
      <c r="J12" s="12">
        <v>128</v>
      </c>
      <c r="K12" s="12">
        <v>134</v>
      </c>
      <c r="L12" s="19">
        <v>140</v>
      </c>
      <c r="M12" s="13">
        <v>134</v>
      </c>
      <c r="N12" s="14">
        <f t="shared" si="0"/>
        <v>240</v>
      </c>
      <c r="O12" s="15">
        <v>3</v>
      </c>
      <c r="P12" s="16">
        <f t="shared" si="1"/>
        <v>295.98967998648305</v>
      </c>
      <c r="Q12" s="68"/>
      <c r="R12" s="37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25">
      <c r="A13" s="6">
        <v>6</v>
      </c>
      <c r="B13" s="7" t="s">
        <v>190</v>
      </c>
      <c r="C13" s="7">
        <v>2005</v>
      </c>
      <c r="D13" s="8" t="s">
        <v>89</v>
      </c>
      <c r="E13" s="9">
        <v>83.4</v>
      </c>
      <c r="F13" s="10">
        <v>110</v>
      </c>
      <c r="G13" s="10">
        <v>118</v>
      </c>
      <c r="H13" s="10">
        <v>123</v>
      </c>
      <c r="I13" s="11">
        <v>123</v>
      </c>
      <c r="J13" s="19">
        <v>135</v>
      </c>
      <c r="K13" s="12">
        <v>135</v>
      </c>
      <c r="L13" s="12">
        <v>142</v>
      </c>
      <c r="M13" s="13">
        <v>142</v>
      </c>
      <c r="N13" s="14">
        <f t="shared" si="0"/>
        <v>265</v>
      </c>
      <c r="O13" s="15">
        <v>2</v>
      </c>
      <c r="P13" s="16">
        <f t="shared" si="1"/>
        <v>331.08312664589516</v>
      </c>
      <c r="Q13" s="69"/>
    </row>
    <row r="14" spans="1:26" ht="12.75" customHeight="1" x14ac:dyDescent="0.25">
      <c r="A14" s="20">
        <v>7</v>
      </c>
      <c r="B14" s="7" t="s">
        <v>191</v>
      </c>
      <c r="C14" s="7">
        <v>2009</v>
      </c>
      <c r="D14" s="8" t="s">
        <v>23</v>
      </c>
      <c r="E14" s="9">
        <v>85.85</v>
      </c>
      <c r="F14" s="10">
        <v>100</v>
      </c>
      <c r="G14" s="10">
        <v>105</v>
      </c>
      <c r="H14" s="18">
        <v>108</v>
      </c>
      <c r="I14" s="11">
        <v>105</v>
      </c>
      <c r="J14" s="12">
        <v>122</v>
      </c>
      <c r="K14" s="12">
        <v>127</v>
      </c>
      <c r="L14" s="12">
        <v>130</v>
      </c>
      <c r="M14" s="13">
        <v>130</v>
      </c>
      <c r="N14" s="14">
        <f t="shared" si="0"/>
        <v>235</v>
      </c>
      <c r="O14" s="15">
        <v>4</v>
      </c>
      <c r="P14" s="16">
        <f t="shared" si="1"/>
        <v>289.21787157417094</v>
      </c>
      <c r="Q14" s="70"/>
    </row>
    <row r="15" spans="1:26" ht="12.75" customHeight="1" x14ac:dyDescent="0.25">
      <c r="A15" s="20">
        <v>16</v>
      </c>
      <c r="B15" s="7" t="s">
        <v>192</v>
      </c>
      <c r="C15" s="7">
        <v>2012</v>
      </c>
      <c r="D15" s="8" t="s">
        <v>23</v>
      </c>
      <c r="E15" s="26">
        <v>85.2</v>
      </c>
      <c r="F15" s="194">
        <v>30</v>
      </c>
      <c r="G15" s="194">
        <v>35</v>
      </c>
      <c r="H15" s="194">
        <v>38</v>
      </c>
      <c r="I15" s="39">
        <v>38</v>
      </c>
      <c r="J15" s="185">
        <v>45</v>
      </c>
      <c r="K15" s="185">
        <v>47</v>
      </c>
      <c r="L15" s="185">
        <v>49</v>
      </c>
      <c r="M15" s="40">
        <v>49</v>
      </c>
      <c r="N15" s="14">
        <f t="shared" si="0"/>
        <v>87</v>
      </c>
      <c r="O15" s="41">
        <v>9</v>
      </c>
      <c r="P15" s="16">
        <f t="shared" si="1"/>
        <v>107.49036209550812</v>
      </c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6">
        <v>8</v>
      </c>
      <c r="B16" s="27" t="s">
        <v>193</v>
      </c>
      <c r="C16" s="27">
        <v>2008</v>
      </c>
      <c r="D16" s="8" t="s">
        <v>29</v>
      </c>
      <c r="E16" s="26">
        <v>84.5</v>
      </c>
      <c r="F16" s="43">
        <v>125</v>
      </c>
      <c r="G16" s="10">
        <v>130</v>
      </c>
      <c r="H16" s="10">
        <v>135</v>
      </c>
      <c r="I16" s="11">
        <v>135</v>
      </c>
      <c r="J16" s="28">
        <v>155</v>
      </c>
      <c r="K16" s="12">
        <v>160</v>
      </c>
      <c r="L16" s="12">
        <v>165</v>
      </c>
      <c r="M16" s="13">
        <v>165</v>
      </c>
      <c r="N16" s="14">
        <f t="shared" si="0"/>
        <v>300</v>
      </c>
      <c r="O16" s="15">
        <v>1</v>
      </c>
      <c r="P16" s="16">
        <f t="shared" si="1"/>
        <v>372.24348093413903</v>
      </c>
      <c r="Q16" s="67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3.5" customHeight="1" x14ac:dyDescent="0.25">
      <c r="A17" s="156" t="s">
        <v>194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8"/>
    </row>
    <row r="18" spans="1:26" ht="12" customHeight="1" x14ac:dyDescent="0.25">
      <c r="A18" s="6">
        <v>9</v>
      </c>
      <c r="B18" s="203" t="s">
        <v>292</v>
      </c>
      <c r="C18" s="27">
        <v>2012</v>
      </c>
      <c r="D18" s="8" t="s">
        <v>29</v>
      </c>
      <c r="E18" s="26">
        <v>94</v>
      </c>
      <c r="F18" s="10">
        <v>16</v>
      </c>
      <c r="G18" s="10">
        <v>19</v>
      </c>
      <c r="H18" s="10">
        <v>21</v>
      </c>
      <c r="I18" s="11">
        <v>21</v>
      </c>
      <c r="J18" s="12">
        <v>18</v>
      </c>
      <c r="K18" s="12">
        <v>21</v>
      </c>
      <c r="L18" s="12">
        <v>24</v>
      </c>
      <c r="M18" s="13">
        <v>24</v>
      </c>
      <c r="N18" s="14">
        <f t="shared" ref="N18:N23" si="2">SUM(I18,M18)</f>
        <v>45</v>
      </c>
      <c r="O18" s="15">
        <v>6</v>
      </c>
      <c r="P18" s="16">
        <f t="shared" ref="P18:P21" si="3">IF(M18=0,0,10^(0.722762521*LOG10(E18/193.609)^2)*N18)</f>
        <v>53.012978882125665</v>
      </c>
      <c r="Q18" s="33"/>
      <c r="R18" s="33"/>
      <c r="S18" s="17"/>
      <c r="T18" s="17"/>
      <c r="U18" s="17"/>
      <c r="V18" s="17"/>
      <c r="W18" s="17"/>
      <c r="X18" s="17"/>
      <c r="Y18" s="17"/>
      <c r="Z18" s="17"/>
    </row>
    <row r="19" spans="1:26" ht="13.5" customHeight="1" x14ac:dyDescent="0.25">
      <c r="A19" s="6">
        <v>10</v>
      </c>
      <c r="B19" s="27" t="s">
        <v>195</v>
      </c>
      <c r="C19" s="27">
        <v>2012</v>
      </c>
      <c r="D19" s="8" t="s">
        <v>29</v>
      </c>
      <c r="E19" s="26">
        <v>88.1</v>
      </c>
      <c r="F19" s="30">
        <v>40</v>
      </c>
      <c r="G19" s="10">
        <v>43</v>
      </c>
      <c r="H19" s="10">
        <v>45</v>
      </c>
      <c r="I19" s="11">
        <v>45</v>
      </c>
      <c r="J19" s="28">
        <v>52</v>
      </c>
      <c r="K19" s="12">
        <v>55</v>
      </c>
      <c r="L19" s="12">
        <v>58</v>
      </c>
      <c r="M19" s="13">
        <v>58</v>
      </c>
      <c r="N19" s="14">
        <f t="shared" si="2"/>
        <v>103</v>
      </c>
      <c r="O19" s="15">
        <v>5</v>
      </c>
      <c r="P19" s="16">
        <f t="shared" si="3"/>
        <v>125.12656498350745</v>
      </c>
      <c r="S19" s="17"/>
      <c r="T19" s="17"/>
      <c r="U19" s="17"/>
      <c r="V19" s="17"/>
      <c r="W19" s="17"/>
      <c r="X19" s="17"/>
      <c r="Y19" s="17"/>
      <c r="Z19" s="17"/>
    </row>
    <row r="20" spans="1:26" ht="13.5" customHeight="1" x14ac:dyDescent="0.25">
      <c r="A20" s="6">
        <v>11</v>
      </c>
      <c r="B20" s="27" t="s">
        <v>196</v>
      </c>
      <c r="C20" s="27">
        <v>2012</v>
      </c>
      <c r="D20" s="20" t="s">
        <v>29</v>
      </c>
      <c r="E20" s="26">
        <v>92.7</v>
      </c>
      <c r="F20" s="47">
        <v>42</v>
      </c>
      <c r="G20" s="23">
        <v>45</v>
      </c>
      <c r="H20" s="23">
        <v>48</v>
      </c>
      <c r="I20" s="11">
        <v>48</v>
      </c>
      <c r="J20" s="28">
        <v>51</v>
      </c>
      <c r="K20" s="12">
        <v>54</v>
      </c>
      <c r="L20" s="12">
        <v>56</v>
      </c>
      <c r="M20" s="13">
        <v>56</v>
      </c>
      <c r="N20" s="14">
        <f t="shared" si="2"/>
        <v>104</v>
      </c>
      <c r="O20" s="25">
        <v>4</v>
      </c>
      <c r="P20" s="16">
        <f t="shared" si="3"/>
        <v>123.30279301134274</v>
      </c>
    </row>
    <row r="21" spans="1:26" ht="12.75" customHeight="1" x14ac:dyDescent="0.25">
      <c r="A21" s="6">
        <v>12</v>
      </c>
      <c r="B21" s="7" t="s">
        <v>197</v>
      </c>
      <c r="C21" s="7">
        <v>2010</v>
      </c>
      <c r="D21" s="8" t="s">
        <v>124</v>
      </c>
      <c r="E21" s="9">
        <v>90.6</v>
      </c>
      <c r="F21" s="10">
        <v>58</v>
      </c>
      <c r="G21" s="10">
        <v>63</v>
      </c>
      <c r="H21" s="18">
        <v>68</v>
      </c>
      <c r="I21" s="11">
        <v>63</v>
      </c>
      <c r="J21" s="12">
        <v>73</v>
      </c>
      <c r="K21" s="12">
        <v>78</v>
      </c>
      <c r="L21" s="12">
        <v>82</v>
      </c>
      <c r="M21" s="13">
        <v>82</v>
      </c>
      <c r="N21" s="14">
        <f t="shared" si="2"/>
        <v>145</v>
      </c>
      <c r="O21" s="15">
        <v>3</v>
      </c>
      <c r="P21" s="16">
        <f t="shared" si="3"/>
        <v>173.77215977294628</v>
      </c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2.75" customHeight="1" x14ac:dyDescent="0.25">
      <c r="A22" s="71">
        <v>14</v>
      </c>
      <c r="B22" s="72" t="s">
        <v>198</v>
      </c>
      <c r="C22" s="72">
        <v>2009</v>
      </c>
      <c r="D22" s="73" t="s">
        <v>148</v>
      </c>
      <c r="E22" s="74">
        <v>90.4</v>
      </c>
      <c r="F22" s="75">
        <v>85</v>
      </c>
      <c r="G22" s="204">
        <v>85</v>
      </c>
      <c r="H22" s="204">
        <v>88</v>
      </c>
      <c r="I22" s="205">
        <v>88</v>
      </c>
      <c r="J22" s="206">
        <v>105</v>
      </c>
      <c r="K22" s="207">
        <v>110</v>
      </c>
      <c r="L22" s="208">
        <v>113</v>
      </c>
      <c r="M22" s="209">
        <v>110</v>
      </c>
      <c r="N22" s="76">
        <f t="shared" si="2"/>
        <v>198</v>
      </c>
      <c r="O22" s="210">
        <v>2</v>
      </c>
      <c r="P22" s="77">
        <f>IF(M22=0,0,10^(0.722762521*LOG10(E22/193.609)^2)*N22)</f>
        <v>237.53937137548192</v>
      </c>
      <c r="Q22" s="78"/>
      <c r="R22" s="78"/>
      <c r="S22" s="79"/>
      <c r="T22" s="79"/>
      <c r="U22" s="79"/>
      <c r="V22" s="79"/>
      <c r="W22" s="79"/>
      <c r="X22" s="79"/>
      <c r="Y22" s="79"/>
      <c r="Z22" s="79"/>
    </row>
    <row r="23" spans="1:26" ht="14.25" customHeight="1" x14ac:dyDescent="0.25">
      <c r="A23" s="6">
        <v>15</v>
      </c>
      <c r="B23" s="27" t="s">
        <v>199</v>
      </c>
      <c r="C23" s="27">
        <v>1998</v>
      </c>
      <c r="D23" s="20" t="s">
        <v>29</v>
      </c>
      <c r="E23" s="26">
        <v>88.5</v>
      </c>
      <c r="F23" s="47">
        <v>130</v>
      </c>
      <c r="G23" s="23">
        <v>140</v>
      </c>
      <c r="H23" s="23">
        <v>145</v>
      </c>
      <c r="I23" s="11">
        <v>145</v>
      </c>
      <c r="J23" s="28">
        <v>165</v>
      </c>
      <c r="K23" s="19">
        <v>175</v>
      </c>
      <c r="L23" s="19">
        <v>180</v>
      </c>
      <c r="M23" s="13">
        <v>165</v>
      </c>
      <c r="N23" s="14">
        <f t="shared" si="2"/>
        <v>310</v>
      </c>
      <c r="O23" s="25">
        <v>1</v>
      </c>
      <c r="P23" s="16">
        <f>IF(M23=0,0,10^(0.722762521*LOG10(E23/193.609)^2)*N23)</f>
        <v>375.75461919401602</v>
      </c>
      <c r="Q23" s="80"/>
      <c r="R23" s="36"/>
    </row>
    <row r="24" spans="1:26" ht="12.75" customHeight="1" x14ac:dyDescent="0.25"/>
    <row r="25" spans="1:26" ht="12.75" customHeight="1" x14ac:dyDescent="0.25">
      <c r="B25" s="42" t="s">
        <v>53</v>
      </c>
      <c r="D25" s="188" t="s">
        <v>285</v>
      </c>
    </row>
    <row r="26" spans="1:26" ht="12.75" customHeight="1" x14ac:dyDescent="0.25">
      <c r="B26" s="42" t="s">
        <v>54</v>
      </c>
      <c r="D26" s="188" t="s">
        <v>286</v>
      </c>
    </row>
    <row r="27" spans="1:26" ht="12.75" customHeight="1" x14ac:dyDescent="0.25">
      <c r="B27" s="42" t="s">
        <v>55</v>
      </c>
      <c r="D27" s="188" t="s">
        <v>286</v>
      </c>
    </row>
    <row r="28" spans="1:26" ht="12.75" customHeight="1" x14ac:dyDescent="0.25"/>
    <row r="29" spans="1:26" ht="12.75" customHeight="1" x14ac:dyDescent="0.25">
      <c r="B29" s="42" t="s">
        <v>56</v>
      </c>
    </row>
    <row r="30" spans="1:26" ht="12.75" customHeight="1" x14ac:dyDescent="0.25">
      <c r="B30" s="42" t="s">
        <v>57</v>
      </c>
    </row>
    <row r="31" spans="1:26" ht="12.75" customHeight="1" x14ac:dyDescent="0.25">
      <c r="B31" s="42" t="s">
        <v>58</v>
      </c>
    </row>
    <row r="32" spans="1:26" ht="12.75" customHeight="1" x14ac:dyDescent="0.25">
      <c r="B32" s="42" t="s">
        <v>58</v>
      </c>
    </row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5">
    <mergeCell ref="P5:P6"/>
    <mergeCell ref="A7:P7"/>
    <mergeCell ref="A17:P17"/>
    <mergeCell ref="A1:P1"/>
    <mergeCell ref="A2:P2"/>
    <mergeCell ref="A3:P3"/>
    <mergeCell ref="A4:O4"/>
    <mergeCell ref="A5:A6"/>
    <mergeCell ref="B5:B6"/>
    <mergeCell ref="C5:C6"/>
    <mergeCell ref="D5:D6"/>
    <mergeCell ref="E5:E6"/>
    <mergeCell ref="F5:I5"/>
    <mergeCell ref="J5:M5"/>
    <mergeCell ref="O5:O6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opLeftCell="A4" workbookViewId="0">
      <selection activeCell="P14" sqref="P14"/>
    </sheetView>
  </sheetViews>
  <sheetFormatPr defaultColWidth="12.6640625" defaultRowHeight="15" customHeight="1" x14ac:dyDescent="0.25"/>
  <cols>
    <col min="1" max="1" width="4.6640625" customWidth="1"/>
    <col min="2" max="2" width="22.44140625" customWidth="1"/>
    <col min="3" max="3" width="8.109375" customWidth="1"/>
    <col min="4" max="4" width="9.88671875" customWidth="1"/>
    <col min="5" max="5" width="6.44140625" customWidth="1"/>
    <col min="6" max="8" width="7" customWidth="1"/>
    <col min="9" max="9" width="6.33203125" customWidth="1"/>
    <col min="10" max="12" width="7" customWidth="1"/>
    <col min="13" max="13" width="6.77734375" customWidth="1"/>
    <col min="14" max="14" width="7.6640625" customWidth="1"/>
    <col min="15" max="26" width="7" customWidth="1"/>
  </cols>
  <sheetData>
    <row r="1" spans="1:26" ht="12" customHeight="1" x14ac:dyDescent="0.25">
      <c r="A1" s="159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6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61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6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61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6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62" t="s">
        <v>200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46" t="s">
        <v>4</v>
      </c>
      <c r="B5" s="165" t="s">
        <v>5</v>
      </c>
      <c r="C5" s="146" t="s">
        <v>6</v>
      </c>
      <c r="D5" s="146" t="s">
        <v>7</v>
      </c>
      <c r="E5" s="148" t="s">
        <v>8</v>
      </c>
      <c r="F5" s="149" t="s">
        <v>9</v>
      </c>
      <c r="G5" s="150"/>
      <c r="H5" s="150"/>
      <c r="I5" s="151"/>
      <c r="J5" s="149" t="s">
        <v>10</v>
      </c>
      <c r="K5" s="150"/>
      <c r="L5" s="150"/>
      <c r="M5" s="151"/>
      <c r="N5" s="3"/>
      <c r="O5" s="152" t="s">
        <v>11</v>
      </c>
      <c r="P5" s="148" t="s">
        <v>12</v>
      </c>
    </row>
    <row r="6" spans="1:26" ht="12.75" customHeight="1" x14ac:dyDescent="0.25">
      <c r="A6" s="147"/>
      <c r="B6" s="147"/>
      <c r="C6" s="147"/>
      <c r="D6" s="147"/>
      <c r="E6" s="147"/>
      <c r="F6" s="3" t="s">
        <v>13</v>
      </c>
      <c r="G6" s="3" t="s">
        <v>14</v>
      </c>
      <c r="H6" s="3" t="s">
        <v>15</v>
      </c>
      <c r="I6" s="4" t="s">
        <v>16</v>
      </c>
      <c r="J6" s="3" t="s">
        <v>13</v>
      </c>
      <c r="K6" s="3" t="s">
        <v>14</v>
      </c>
      <c r="L6" s="3" t="s">
        <v>15</v>
      </c>
      <c r="M6" s="4" t="s">
        <v>16</v>
      </c>
      <c r="N6" s="4" t="s">
        <v>17</v>
      </c>
      <c r="O6" s="147"/>
      <c r="P6" s="147"/>
      <c r="R6" s="5"/>
    </row>
    <row r="7" spans="1:26" ht="13.5" customHeight="1" x14ac:dyDescent="0.25">
      <c r="A7" s="153" t="s">
        <v>201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5"/>
    </row>
    <row r="8" spans="1:26" ht="12.75" customHeight="1" x14ac:dyDescent="0.25">
      <c r="A8" s="20">
        <v>1</v>
      </c>
      <c r="B8" s="21" t="s">
        <v>202</v>
      </c>
      <c r="C8" s="21">
        <v>2007</v>
      </c>
      <c r="D8" s="8" t="s">
        <v>148</v>
      </c>
      <c r="E8" s="9">
        <v>100.6</v>
      </c>
      <c r="F8" s="10">
        <v>105</v>
      </c>
      <c r="G8" s="10">
        <v>112</v>
      </c>
      <c r="H8" s="10">
        <v>117</v>
      </c>
      <c r="I8" s="11">
        <v>117</v>
      </c>
      <c r="J8" s="12">
        <v>126</v>
      </c>
      <c r="K8" s="12">
        <v>132</v>
      </c>
      <c r="L8" s="12">
        <v>136</v>
      </c>
      <c r="M8" s="13">
        <v>136</v>
      </c>
      <c r="N8" s="14">
        <f t="shared" ref="N8:N15" si="0">SUM(I8,M8)</f>
        <v>253</v>
      </c>
      <c r="O8" s="15">
        <v>3</v>
      </c>
      <c r="P8" s="16">
        <f t="shared" ref="P8:P15" si="1">IF(M8=0,0,10^(0.722762521*LOG10(E8/193.609)^2)*N8)</f>
        <v>289.43443942123474</v>
      </c>
      <c r="Q8" s="55"/>
      <c r="R8" s="17"/>
      <c r="S8" s="17"/>
      <c r="T8" s="17"/>
      <c r="U8" s="17"/>
      <c r="V8" s="17"/>
      <c r="W8" s="17"/>
      <c r="X8" s="17"/>
      <c r="Y8" s="17"/>
      <c r="Z8" s="17"/>
    </row>
    <row r="9" spans="1:26" ht="12" customHeight="1" x14ac:dyDescent="0.25">
      <c r="A9" s="20">
        <v>3</v>
      </c>
      <c r="B9" s="7" t="s">
        <v>203</v>
      </c>
      <c r="C9" s="7">
        <v>2006</v>
      </c>
      <c r="D9" s="8" t="s">
        <v>23</v>
      </c>
      <c r="E9" s="26">
        <v>97</v>
      </c>
      <c r="F9" s="193">
        <v>110</v>
      </c>
      <c r="G9" s="183" t="s">
        <v>106</v>
      </c>
      <c r="H9" s="183" t="s">
        <v>106</v>
      </c>
      <c r="I9" s="212" t="s">
        <v>106</v>
      </c>
      <c r="J9" s="202" t="s">
        <v>106</v>
      </c>
      <c r="K9" s="202" t="s">
        <v>106</v>
      </c>
      <c r="L9" s="202" t="s">
        <v>106</v>
      </c>
      <c r="M9" s="213" t="s">
        <v>106</v>
      </c>
      <c r="N9" s="14">
        <f t="shared" si="0"/>
        <v>0</v>
      </c>
      <c r="O9" s="41">
        <v>8</v>
      </c>
      <c r="P9" s="16">
        <f t="shared" si="1"/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 x14ac:dyDescent="0.25">
      <c r="A10" s="20">
        <v>20</v>
      </c>
      <c r="B10" s="182" t="s">
        <v>204</v>
      </c>
      <c r="C10" s="7">
        <v>2008</v>
      </c>
      <c r="D10" s="8" t="s">
        <v>23</v>
      </c>
      <c r="E10" s="26">
        <v>101</v>
      </c>
      <c r="F10" s="194">
        <v>70</v>
      </c>
      <c r="G10" s="194">
        <v>73</v>
      </c>
      <c r="H10" s="194">
        <v>75</v>
      </c>
      <c r="I10" s="39">
        <v>75</v>
      </c>
      <c r="J10" s="185">
        <v>90</v>
      </c>
      <c r="K10" s="185">
        <v>93</v>
      </c>
      <c r="L10" s="185">
        <v>95</v>
      </c>
      <c r="M10" s="40">
        <v>95</v>
      </c>
      <c r="N10" s="14">
        <f t="shared" si="0"/>
        <v>170</v>
      </c>
      <c r="O10" s="41">
        <v>6</v>
      </c>
      <c r="P10" s="16">
        <f t="shared" si="1"/>
        <v>194.16566467369756</v>
      </c>
      <c r="Q10" s="17"/>
      <c r="R10" s="17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6">
        <v>2</v>
      </c>
      <c r="B11" s="21" t="s">
        <v>205</v>
      </c>
      <c r="C11" s="21">
        <v>1996</v>
      </c>
      <c r="D11" s="81" t="s">
        <v>91</v>
      </c>
      <c r="E11" s="9">
        <v>100.8</v>
      </c>
      <c r="F11" s="18">
        <v>115</v>
      </c>
      <c r="G11" s="10">
        <v>115</v>
      </c>
      <c r="H11" s="18">
        <v>122</v>
      </c>
      <c r="I11" s="11">
        <v>115</v>
      </c>
      <c r="J11" s="12">
        <v>135</v>
      </c>
      <c r="K11" s="12">
        <v>140</v>
      </c>
      <c r="L11" s="12">
        <v>145</v>
      </c>
      <c r="M11" s="13">
        <v>145</v>
      </c>
      <c r="N11" s="14">
        <f t="shared" si="0"/>
        <v>260</v>
      </c>
      <c r="O11" s="15">
        <v>2</v>
      </c>
      <c r="P11" s="16">
        <f t="shared" si="1"/>
        <v>297.20017419569342</v>
      </c>
      <c r="Q11" s="17"/>
    </row>
    <row r="12" spans="1:26" ht="12.75" customHeight="1" x14ac:dyDescent="0.25">
      <c r="A12" s="6">
        <v>4</v>
      </c>
      <c r="B12" s="21" t="s">
        <v>206</v>
      </c>
      <c r="C12" s="21">
        <v>1998</v>
      </c>
      <c r="D12" s="81" t="s">
        <v>91</v>
      </c>
      <c r="E12" s="9">
        <v>100.4</v>
      </c>
      <c r="F12" s="10">
        <v>116</v>
      </c>
      <c r="G12" s="10">
        <v>122</v>
      </c>
      <c r="H12" s="18">
        <v>126</v>
      </c>
      <c r="I12" s="11">
        <v>122</v>
      </c>
      <c r="J12" s="12">
        <v>150</v>
      </c>
      <c r="K12" s="12">
        <v>160</v>
      </c>
      <c r="L12" s="19">
        <v>165</v>
      </c>
      <c r="M12" s="13">
        <v>160</v>
      </c>
      <c r="N12" s="14">
        <f t="shared" si="0"/>
        <v>282</v>
      </c>
      <c r="O12" s="15">
        <v>1</v>
      </c>
      <c r="P12" s="16">
        <f t="shared" si="1"/>
        <v>322.87509678706198</v>
      </c>
      <c r="Q12" s="55"/>
    </row>
    <row r="13" spans="1:26" ht="12" customHeight="1" thickBot="1" x14ac:dyDescent="0.3">
      <c r="A13" s="20">
        <v>18</v>
      </c>
      <c r="B13" s="27" t="s">
        <v>207</v>
      </c>
      <c r="C13" s="27">
        <v>2006</v>
      </c>
      <c r="D13" s="8" t="s">
        <v>29</v>
      </c>
      <c r="E13" s="26">
        <v>101.8</v>
      </c>
      <c r="F13" s="10">
        <v>75</v>
      </c>
      <c r="G13" s="10">
        <v>80</v>
      </c>
      <c r="H13" s="18">
        <v>85</v>
      </c>
      <c r="I13" s="11">
        <v>80</v>
      </c>
      <c r="J13" s="28">
        <v>90</v>
      </c>
      <c r="K13" s="12">
        <v>100</v>
      </c>
      <c r="L13" s="19">
        <v>110</v>
      </c>
      <c r="M13" s="13">
        <v>100</v>
      </c>
      <c r="N13" s="14">
        <f t="shared" si="0"/>
        <v>180</v>
      </c>
      <c r="O13" s="15">
        <v>5</v>
      </c>
      <c r="P13" s="16">
        <f t="shared" si="1"/>
        <v>204.92964029236325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 thickBot="1" x14ac:dyDescent="0.3">
      <c r="A14" s="82">
        <v>38</v>
      </c>
      <c r="B14" s="230" t="s">
        <v>295</v>
      </c>
      <c r="C14" s="83">
        <v>1994</v>
      </c>
      <c r="D14" s="231" t="s">
        <v>294</v>
      </c>
      <c r="E14" s="85">
        <v>96.75</v>
      </c>
      <c r="F14" s="30">
        <v>65</v>
      </c>
      <c r="G14" s="43">
        <v>70</v>
      </c>
      <c r="H14" s="30">
        <v>70</v>
      </c>
      <c r="I14" s="39">
        <v>70</v>
      </c>
      <c r="J14" s="28">
        <v>80</v>
      </c>
      <c r="K14" s="28">
        <v>85</v>
      </c>
      <c r="L14" s="48">
        <v>90</v>
      </c>
      <c r="M14" s="40">
        <v>85</v>
      </c>
      <c r="N14" s="22">
        <f t="shared" ref="N14" si="2">SUM(I14,M14)</f>
        <v>155</v>
      </c>
      <c r="O14" s="41">
        <v>7</v>
      </c>
      <c r="P14" s="16">
        <f t="shared" ref="P14" si="3">IF(M14=0,0,10^(0.722762521*LOG10(E14/193.609)^2)*N14)</f>
        <v>180.27446909542576</v>
      </c>
      <c r="Q14" s="67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 thickBot="1" x14ac:dyDescent="0.3">
      <c r="A15" s="82">
        <v>13</v>
      </c>
      <c r="B15" s="83" t="s">
        <v>208</v>
      </c>
      <c r="C15" s="83">
        <v>2012</v>
      </c>
      <c r="D15" s="84" t="s">
        <v>23</v>
      </c>
      <c r="E15" s="85">
        <v>96.55</v>
      </c>
      <c r="F15" s="10">
        <v>83</v>
      </c>
      <c r="G15" s="18">
        <v>87</v>
      </c>
      <c r="H15" s="10">
        <v>87</v>
      </c>
      <c r="I15" s="11">
        <v>87</v>
      </c>
      <c r="J15" s="12">
        <v>99</v>
      </c>
      <c r="K15" s="12">
        <v>104</v>
      </c>
      <c r="L15" s="19">
        <v>107</v>
      </c>
      <c r="M15" s="13">
        <v>104</v>
      </c>
      <c r="N15" s="14">
        <f t="shared" si="0"/>
        <v>191</v>
      </c>
      <c r="O15" s="15">
        <v>4</v>
      </c>
      <c r="P15" s="16">
        <f t="shared" si="1"/>
        <v>222.34525202360706</v>
      </c>
      <c r="Q15" s="67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3.5" customHeight="1" x14ac:dyDescent="0.25">
      <c r="A16" s="156" t="s">
        <v>209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8"/>
    </row>
    <row r="17" spans="1:26" ht="13.5" customHeight="1" x14ac:dyDescent="0.25">
      <c r="A17" s="20">
        <v>13</v>
      </c>
      <c r="B17" s="7" t="s">
        <v>210</v>
      </c>
      <c r="C17" s="7">
        <v>2004</v>
      </c>
      <c r="D17" s="20" t="s">
        <v>124</v>
      </c>
      <c r="E17" s="9">
        <v>104.7</v>
      </c>
      <c r="F17" s="23">
        <v>95</v>
      </c>
      <c r="G17" s="23">
        <v>100</v>
      </c>
      <c r="H17" s="23">
        <v>105</v>
      </c>
      <c r="I17" s="11">
        <v>105</v>
      </c>
      <c r="J17" s="19">
        <v>135</v>
      </c>
      <c r="K17" s="12">
        <v>135</v>
      </c>
      <c r="L17" s="12">
        <v>144</v>
      </c>
      <c r="M17" s="13">
        <v>144</v>
      </c>
      <c r="N17" s="31">
        <f t="shared" ref="N17:N22" si="4">SUM(I17,M17)</f>
        <v>249</v>
      </c>
      <c r="O17" s="25">
        <v>1</v>
      </c>
      <c r="P17" s="16">
        <f t="shared" ref="P17:P22" si="5">IF(M17=0,0,10^(0.722762521*LOG10(E17/193.609)^2)*N17)</f>
        <v>280.3600996900351</v>
      </c>
    </row>
    <row r="18" spans="1:26" ht="13.5" customHeight="1" x14ac:dyDescent="0.25">
      <c r="A18" s="20">
        <v>14</v>
      </c>
      <c r="B18" s="211" t="s">
        <v>211</v>
      </c>
      <c r="C18" s="7">
        <v>2010</v>
      </c>
      <c r="D18" s="20" t="s">
        <v>52</v>
      </c>
      <c r="E18" s="9">
        <v>103.9</v>
      </c>
      <c r="F18" s="23">
        <v>95</v>
      </c>
      <c r="G18" s="23">
        <v>98</v>
      </c>
      <c r="H18" s="24">
        <v>100</v>
      </c>
      <c r="I18" s="11">
        <v>98</v>
      </c>
      <c r="J18" s="12">
        <v>110</v>
      </c>
      <c r="K18" s="12">
        <v>115</v>
      </c>
      <c r="L18" s="12">
        <v>120</v>
      </c>
      <c r="M18" s="13">
        <v>120</v>
      </c>
      <c r="N18" s="31">
        <f t="shared" si="4"/>
        <v>218</v>
      </c>
      <c r="O18" s="25">
        <v>3</v>
      </c>
      <c r="P18" s="16">
        <f t="shared" si="5"/>
        <v>246.18803336137057</v>
      </c>
    </row>
    <row r="19" spans="1:26" ht="12.75" customHeight="1" x14ac:dyDescent="0.25">
      <c r="A19" s="20">
        <v>26</v>
      </c>
      <c r="B19" s="7" t="s">
        <v>212</v>
      </c>
      <c r="C19" s="7">
        <v>2010</v>
      </c>
      <c r="D19" s="8" t="s">
        <v>169</v>
      </c>
      <c r="E19" s="9">
        <v>108.9</v>
      </c>
      <c r="F19" s="10">
        <v>95</v>
      </c>
      <c r="G19" s="10">
        <v>100</v>
      </c>
      <c r="H19" s="18">
        <v>105</v>
      </c>
      <c r="I19" s="11">
        <v>100</v>
      </c>
      <c r="J19" s="12">
        <v>110</v>
      </c>
      <c r="K19" s="19" t="s">
        <v>106</v>
      </c>
      <c r="L19" s="19" t="s">
        <v>106</v>
      </c>
      <c r="M19" s="13">
        <v>110</v>
      </c>
      <c r="N19" s="31">
        <f t="shared" si="4"/>
        <v>210</v>
      </c>
      <c r="O19" s="15">
        <v>4</v>
      </c>
      <c r="P19" s="16">
        <f t="shared" si="5"/>
        <v>232.99949344850302</v>
      </c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20">
        <v>33</v>
      </c>
      <c r="B20" s="7" t="s">
        <v>213</v>
      </c>
      <c r="C20" s="7">
        <v>2009</v>
      </c>
      <c r="D20" s="8" t="s">
        <v>23</v>
      </c>
      <c r="E20" s="9">
        <v>102.6</v>
      </c>
      <c r="F20" s="10">
        <v>104</v>
      </c>
      <c r="G20" s="10">
        <v>108</v>
      </c>
      <c r="H20" s="18">
        <v>110</v>
      </c>
      <c r="I20" s="11">
        <v>108</v>
      </c>
      <c r="J20" s="12">
        <v>132</v>
      </c>
      <c r="K20" s="12">
        <v>137</v>
      </c>
      <c r="L20" s="12">
        <v>140</v>
      </c>
      <c r="M20" s="13">
        <v>140</v>
      </c>
      <c r="N20" s="31">
        <f t="shared" si="4"/>
        <v>248</v>
      </c>
      <c r="O20" s="15">
        <v>2</v>
      </c>
      <c r="P20" s="16">
        <f t="shared" si="5"/>
        <v>281.46239330907053</v>
      </c>
      <c r="Q20" s="17"/>
    </row>
    <row r="21" spans="1:26" ht="12.75" customHeight="1" x14ac:dyDescent="0.25">
      <c r="A21" s="20">
        <v>6</v>
      </c>
      <c r="B21" s="7" t="s">
        <v>214</v>
      </c>
      <c r="C21" s="7">
        <v>1995</v>
      </c>
      <c r="D21" s="8" t="s">
        <v>124</v>
      </c>
      <c r="E21" s="9">
        <v>109</v>
      </c>
      <c r="F21" s="18" t="s">
        <v>106</v>
      </c>
      <c r="G21" s="18" t="s">
        <v>106</v>
      </c>
      <c r="H21" s="18" t="s">
        <v>106</v>
      </c>
      <c r="I21" s="212" t="s">
        <v>106</v>
      </c>
      <c r="J21" s="19" t="s">
        <v>106</v>
      </c>
      <c r="K21" s="19" t="s">
        <v>106</v>
      </c>
      <c r="L21" s="19" t="s">
        <v>106</v>
      </c>
      <c r="M21" s="213" t="s">
        <v>106</v>
      </c>
      <c r="N21" s="31">
        <f t="shared" si="4"/>
        <v>0</v>
      </c>
      <c r="O21" s="41">
        <v>6</v>
      </c>
      <c r="P21" s="16">
        <f t="shared" si="5"/>
        <v>0</v>
      </c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20">
        <v>40</v>
      </c>
      <c r="B22" s="7" t="s">
        <v>215</v>
      </c>
      <c r="C22" s="7">
        <v>2007</v>
      </c>
      <c r="D22" s="8" t="s">
        <v>26</v>
      </c>
      <c r="E22" s="9">
        <v>102.25</v>
      </c>
      <c r="F22" s="10">
        <v>85</v>
      </c>
      <c r="G22" s="10">
        <v>90</v>
      </c>
      <c r="H22" s="10">
        <v>95</v>
      </c>
      <c r="I22" s="11">
        <v>95</v>
      </c>
      <c r="J22" s="12">
        <v>105</v>
      </c>
      <c r="K22" s="12">
        <v>110</v>
      </c>
      <c r="L22" s="12">
        <v>115</v>
      </c>
      <c r="M22" s="13">
        <v>115</v>
      </c>
      <c r="N22" s="31">
        <f t="shared" si="4"/>
        <v>210</v>
      </c>
      <c r="O22" s="15">
        <v>5</v>
      </c>
      <c r="P22" s="16">
        <f t="shared" si="5"/>
        <v>238.66085249427348</v>
      </c>
      <c r="Q22" s="17"/>
    </row>
    <row r="23" spans="1:26" ht="13.5" customHeight="1" x14ac:dyDescent="0.25">
      <c r="A23" s="156" t="s">
        <v>216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8"/>
    </row>
    <row r="24" spans="1:26" ht="13.5" customHeight="1" x14ac:dyDescent="0.25">
      <c r="A24" s="20">
        <v>12</v>
      </c>
      <c r="B24" s="7" t="s">
        <v>217</v>
      </c>
      <c r="C24" s="7">
        <v>2009</v>
      </c>
      <c r="D24" s="20" t="s">
        <v>124</v>
      </c>
      <c r="E24" s="9">
        <v>114.4</v>
      </c>
      <c r="F24" s="23">
        <v>110</v>
      </c>
      <c r="G24" s="24">
        <v>116</v>
      </c>
      <c r="H24" s="23">
        <v>116</v>
      </c>
      <c r="I24" s="11">
        <v>116</v>
      </c>
      <c r="J24" s="12">
        <v>132</v>
      </c>
      <c r="K24" s="19">
        <v>140</v>
      </c>
      <c r="L24" s="19">
        <v>140</v>
      </c>
      <c r="M24" s="13">
        <v>132</v>
      </c>
      <c r="N24" s="31">
        <f t="shared" ref="N24:N28" si="6">SUM(I24,M24)</f>
        <v>248</v>
      </c>
      <c r="O24" s="25">
        <v>3</v>
      </c>
      <c r="P24" s="16">
        <f t="shared" ref="P24:P28" si="7">IF(M24=0,0,10^(0.722762521*LOG10(E24/193.609)^2)*N24)</f>
        <v>270.51327287122552</v>
      </c>
    </row>
    <row r="25" spans="1:26" ht="12.75" customHeight="1" x14ac:dyDescent="0.25">
      <c r="A25" s="20">
        <v>5</v>
      </c>
      <c r="B25" s="7" t="s">
        <v>218</v>
      </c>
      <c r="C25" s="7">
        <v>2002</v>
      </c>
      <c r="D25" s="8" t="s">
        <v>148</v>
      </c>
      <c r="E25" s="9">
        <v>125.4</v>
      </c>
      <c r="F25" s="10">
        <v>112</v>
      </c>
      <c r="G25" s="10">
        <v>117</v>
      </c>
      <c r="H25" s="10">
        <v>120</v>
      </c>
      <c r="I25" s="11">
        <v>120</v>
      </c>
      <c r="J25" s="12">
        <v>135</v>
      </c>
      <c r="K25" s="12">
        <v>140</v>
      </c>
      <c r="L25" s="12">
        <v>145</v>
      </c>
      <c r="M25" s="13">
        <v>145</v>
      </c>
      <c r="N25" s="31">
        <f t="shared" si="6"/>
        <v>265</v>
      </c>
      <c r="O25" s="15">
        <v>2</v>
      </c>
      <c r="P25" s="16">
        <f t="shared" si="7"/>
        <v>281.16557334717123</v>
      </c>
      <c r="S25" s="17"/>
      <c r="T25" s="17"/>
      <c r="U25" s="17"/>
      <c r="V25" s="17"/>
      <c r="W25" s="17"/>
      <c r="X25" s="17"/>
      <c r="Y25" s="17"/>
      <c r="Z25" s="17"/>
    </row>
    <row r="26" spans="1:26" ht="12.75" customHeight="1" x14ac:dyDescent="0.25">
      <c r="A26" s="20">
        <v>7</v>
      </c>
      <c r="B26" s="27" t="s">
        <v>219</v>
      </c>
      <c r="C26" s="27">
        <v>2007</v>
      </c>
      <c r="D26" s="8" t="s">
        <v>29</v>
      </c>
      <c r="E26" s="26">
        <v>142</v>
      </c>
      <c r="F26" s="30">
        <v>115</v>
      </c>
      <c r="G26" s="10">
        <v>118</v>
      </c>
      <c r="H26" s="10">
        <v>121</v>
      </c>
      <c r="I26" s="11">
        <v>121</v>
      </c>
      <c r="J26" s="28">
        <v>147</v>
      </c>
      <c r="K26" s="12">
        <v>152</v>
      </c>
      <c r="L26" s="12">
        <v>155</v>
      </c>
      <c r="M26" s="13">
        <v>155</v>
      </c>
      <c r="N26" s="31">
        <f t="shared" si="6"/>
        <v>276</v>
      </c>
      <c r="O26" s="15">
        <v>1</v>
      </c>
      <c r="P26" s="16">
        <f t="shared" si="7"/>
        <v>284.45313510721599</v>
      </c>
      <c r="Q26" s="55"/>
    </row>
    <row r="27" spans="1:26" ht="12.75" customHeight="1" x14ac:dyDescent="0.25">
      <c r="A27" s="20">
        <v>8</v>
      </c>
      <c r="B27" s="27" t="s">
        <v>220</v>
      </c>
      <c r="C27" s="27">
        <v>2012</v>
      </c>
      <c r="D27" s="8" t="s">
        <v>29</v>
      </c>
      <c r="E27" s="26">
        <v>116.7</v>
      </c>
      <c r="F27" s="30">
        <v>62</v>
      </c>
      <c r="G27" s="10">
        <v>66</v>
      </c>
      <c r="H27" s="10">
        <v>70</v>
      </c>
      <c r="I27" s="11">
        <v>70</v>
      </c>
      <c r="J27" s="28">
        <v>73</v>
      </c>
      <c r="K27" s="12">
        <v>77</v>
      </c>
      <c r="L27" s="12">
        <v>81</v>
      </c>
      <c r="M27" s="13">
        <v>81</v>
      </c>
      <c r="N27" s="31">
        <f t="shared" si="6"/>
        <v>151</v>
      </c>
      <c r="O27" s="15">
        <v>4</v>
      </c>
      <c r="P27" s="16">
        <f t="shared" si="7"/>
        <v>163.64866107593409</v>
      </c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" customHeight="1" x14ac:dyDescent="0.25">
      <c r="A28" s="20">
        <v>9</v>
      </c>
      <c r="B28" s="27" t="s">
        <v>221</v>
      </c>
      <c r="C28" s="27">
        <v>2008</v>
      </c>
      <c r="D28" s="8" t="s">
        <v>29</v>
      </c>
      <c r="E28" s="26">
        <v>111.5</v>
      </c>
      <c r="F28" s="43">
        <v>46</v>
      </c>
      <c r="G28" s="10">
        <v>48</v>
      </c>
      <c r="H28" s="18">
        <v>51</v>
      </c>
      <c r="I28" s="11">
        <v>48</v>
      </c>
      <c r="J28" s="28">
        <v>56</v>
      </c>
      <c r="K28" s="19">
        <v>60</v>
      </c>
      <c r="L28" s="19">
        <v>61</v>
      </c>
      <c r="M28" s="13">
        <v>56</v>
      </c>
      <c r="N28" s="31">
        <f t="shared" si="6"/>
        <v>104</v>
      </c>
      <c r="O28" s="15">
        <v>5</v>
      </c>
      <c r="P28" s="16">
        <f t="shared" si="7"/>
        <v>114.43091182955283</v>
      </c>
    </row>
    <row r="29" spans="1:26" ht="12.75" customHeight="1" x14ac:dyDescent="0.25">
      <c r="G29" s="167"/>
      <c r="H29" s="150"/>
    </row>
    <row r="30" spans="1:26" ht="12.75" customHeight="1" x14ac:dyDescent="0.25">
      <c r="B30" s="42" t="s">
        <v>53</v>
      </c>
      <c r="D30" s="188" t="s">
        <v>285</v>
      </c>
    </row>
    <row r="31" spans="1:26" ht="12.75" customHeight="1" x14ac:dyDescent="0.25">
      <c r="B31" s="42" t="s">
        <v>54</v>
      </c>
      <c r="D31" s="188" t="s">
        <v>286</v>
      </c>
    </row>
    <row r="32" spans="1:26" ht="12.75" customHeight="1" x14ac:dyDescent="0.25">
      <c r="B32" s="42" t="s">
        <v>55</v>
      </c>
      <c r="D32" s="188" t="s">
        <v>286</v>
      </c>
    </row>
    <row r="33" spans="2:2" ht="12.75" customHeight="1" x14ac:dyDescent="0.25"/>
    <row r="34" spans="2:2" ht="12.75" customHeight="1" x14ac:dyDescent="0.25">
      <c r="B34" s="42" t="s">
        <v>56</v>
      </c>
    </row>
    <row r="35" spans="2:2" ht="12.75" customHeight="1" x14ac:dyDescent="0.25">
      <c r="B35" s="196" t="s">
        <v>293</v>
      </c>
    </row>
    <row r="36" spans="2:2" ht="12.75" customHeight="1" x14ac:dyDescent="0.25">
      <c r="B36" s="42" t="s">
        <v>58</v>
      </c>
    </row>
    <row r="37" spans="2:2" ht="12.75" customHeight="1" x14ac:dyDescent="0.25">
      <c r="B37" s="42" t="s">
        <v>58</v>
      </c>
    </row>
    <row r="38" spans="2:2" ht="12.75" customHeight="1" x14ac:dyDescent="0.25"/>
    <row r="39" spans="2:2" ht="12.75" customHeight="1" x14ac:dyDescent="0.25"/>
    <row r="40" spans="2:2" ht="12.75" customHeight="1" x14ac:dyDescent="0.25"/>
    <row r="41" spans="2:2" ht="12.75" customHeight="1" x14ac:dyDescent="0.25"/>
    <row r="42" spans="2:2" ht="12.75" customHeight="1" x14ac:dyDescent="0.25"/>
    <row r="43" spans="2:2" ht="12.75" customHeight="1" x14ac:dyDescent="0.25"/>
    <row r="44" spans="2:2" ht="12.75" customHeight="1" x14ac:dyDescent="0.25"/>
    <row r="45" spans="2:2" ht="12.75" customHeight="1" x14ac:dyDescent="0.25"/>
    <row r="46" spans="2:2" ht="12.75" customHeight="1" x14ac:dyDescent="0.25"/>
    <row r="47" spans="2:2" ht="12.75" customHeight="1" x14ac:dyDescent="0.25"/>
    <row r="48" spans="2: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7">
    <mergeCell ref="A1:P1"/>
    <mergeCell ref="A2:P2"/>
    <mergeCell ref="A3:P3"/>
    <mergeCell ref="A4:O4"/>
    <mergeCell ref="A5:A6"/>
    <mergeCell ref="B5:B6"/>
    <mergeCell ref="C5:C6"/>
    <mergeCell ref="P5:P6"/>
    <mergeCell ref="A7:P7"/>
    <mergeCell ref="A16:P16"/>
    <mergeCell ref="A23:P23"/>
    <mergeCell ref="G29:H29"/>
    <mergeCell ref="D5:D6"/>
    <mergeCell ref="E5:E6"/>
    <mergeCell ref="F5:I5"/>
    <mergeCell ref="J5:M5"/>
    <mergeCell ref="O5:O6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workbookViewId="0">
      <selection activeCell="N49" sqref="N49"/>
    </sheetView>
  </sheetViews>
  <sheetFormatPr defaultColWidth="12.6640625" defaultRowHeight="15" customHeight="1" x14ac:dyDescent="0.25"/>
  <cols>
    <col min="1" max="1" width="10.33203125" customWidth="1"/>
    <col min="2" max="26" width="7.6640625" customWidth="1"/>
  </cols>
  <sheetData>
    <row r="1" spans="1:15" ht="12.75" customHeight="1" x14ac:dyDescent="0.25">
      <c r="A1" s="86" t="s">
        <v>222</v>
      </c>
      <c r="B1" s="87">
        <v>30</v>
      </c>
      <c r="C1" s="87">
        <v>4</v>
      </c>
      <c r="D1" s="87">
        <v>2</v>
      </c>
      <c r="E1" s="87">
        <v>36</v>
      </c>
      <c r="F1" s="87">
        <v>0</v>
      </c>
      <c r="G1" s="87">
        <v>13</v>
      </c>
      <c r="H1" s="87">
        <v>10</v>
      </c>
      <c r="I1" s="87">
        <v>6</v>
      </c>
      <c r="J1" s="87">
        <v>1</v>
      </c>
      <c r="K1" s="87">
        <v>4</v>
      </c>
      <c r="M1" s="87"/>
    </row>
    <row r="2" spans="1:15" ht="12.75" customHeight="1" x14ac:dyDescent="0.25">
      <c r="A2" s="86" t="s">
        <v>29</v>
      </c>
      <c r="B2" s="87">
        <v>31</v>
      </c>
      <c r="C2" s="87">
        <v>9</v>
      </c>
      <c r="D2" s="87">
        <v>4</v>
      </c>
      <c r="E2" s="87">
        <v>41</v>
      </c>
      <c r="F2" s="87">
        <v>3</v>
      </c>
      <c r="G2" s="87">
        <v>8</v>
      </c>
      <c r="H2" s="87">
        <v>9</v>
      </c>
      <c r="I2" s="87">
        <v>7</v>
      </c>
      <c r="J2" s="87">
        <v>5</v>
      </c>
      <c r="K2" s="87">
        <v>9</v>
      </c>
      <c r="M2" s="87"/>
    </row>
    <row r="3" spans="1:15" ht="12.75" customHeight="1" x14ac:dyDescent="0.25">
      <c r="A3" s="86" t="s">
        <v>91</v>
      </c>
      <c r="B3" s="87">
        <v>4</v>
      </c>
      <c r="C3" s="87">
        <v>2</v>
      </c>
      <c r="D3" s="87">
        <v>1</v>
      </c>
      <c r="E3" s="87">
        <v>7</v>
      </c>
      <c r="F3" s="87">
        <v>1</v>
      </c>
      <c r="G3" s="87">
        <v>0</v>
      </c>
      <c r="H3" s="87">
        <v>0</v>
      </c>
      <c r="I3" s="87">
        <v>2</v>
      </c>
      <c r="J3" s="87">
        <v>1</v>
      </c>
      <c r="K3" s="87">
        <v>2</v>
      </c>
      <c r="M3" s="87"/>
      <c r="O3" s="87"/>
    </row>
    <row r="4" spans="1:15" ht="12.75" customHeight="1" x14ac:dyDescent="0.25">
      <c r="A4" s="86" t="s">
        <v>68</v>
      </c>
      <c r="B4" s="87">
        <v>6</v>
      </c>
      <c r="C4" s="87">
        <v>0</v>
      </c>
      <c r="D4" s="87">
        <v>2</v>
      </c>
      <c r="E4" s="87">
        <v>8</v>
      </c>
      <c r="F4" s="87">
        <v>0</v>
      </c>
      <c r="G4" s="87">
        <v>3</v>
      </c>
      <c r="H4" s="87">
        <v>3</v>
      </c>
      <c r="I4" s="87">
        <v>0</v>
      </c>
      <c r="J4" s="87">
        <v>0</v>
      </c>
      <c r="K4" s="87">
        <v>0</v>
      </c>
      <c r="M4" s="87"/>
    </row>
    <row r="5" spans="1:15" ht="12.75" customHeight="1" x14ac:dyDescent="0.25">
      <c r="A5" s="86" t="s">
        <v>124</v>
      </c>
      <c r="B5" s="87">
        <v>15</v>
      </c>
      <c r="C5" s="87">
        <v>0</v>
      </c>
      <c r="D5" s="87">
        <v>1</v>
      </c>
      <c r="E5" s="87">
        <v>16</v>
      </c>
      <c r="F5" s="87">
        <v>2</v>
      </c>
      <c r="G5" s="87">
        <v>0</v>
      </c>
      <c r="H5" s="87">
        <v>2</v>
      </c>
      <c r="I5" s="87">
        <v>8</v>
      </c>
      <c r="J5" s="87">
        <v>3</v>
      </c>
      <c r="K5" s="87">
        <v>0</v>
      </c>
      <c r="M5" s="87"/>
    </row>
    <row r="6" spans="1:15" ht="12.75" customHeight="1" x14ac:dyDescent="0.25">
      <c r="A6" s="86" t="s">
        <v>47</v>
      </c>
      <c r="B6" s="87">
        <v>4</v>
      </c>
      <c r="C6" s="87">
        <v>2</v>
      </c>
      <c r="D6" s="87">
        <v>1</v>
      </c>
      <c r="E6" s="87">
        <v>7</v>
      </c>
      <c r="F6" s="87">
        <v>0</v>
      </c>
      <c r="G6" s="87">
        <v>4</v>
      </c>
      <c r="H6" s="87">
        <v>0</v>
      </c>
      <c r="I6" s="87">
        <v>0</v>
      </c>
      <c r="J6" s="87">
        <v>0</v>
      </c>
      <c r="K6" s="87">
        <v>2</v>
      </c>
      <c r="M6" s="87"/>
    </row>
    <row r="7" spans="1:15" ht="12.75" customHeight="1" x14ac:dyDescent="0.25">
      <c r="A7" s="86" t="s">
        <v>89</v>
      </c>
      <c r="B7" s="87">
        <v>5</v>
      </c>
      <c r="C7" s="87">
        <v>1</v>
      </c>
      <c r="D7" s="87">
        <v>1</v>
      </c>
      <c r="E7" s="87">
        <v>7</v>
      </c>
      <c r="F7" s="87">
        <v>0</v>
      </c>
      <c r="G7" s="87">
        <v>1</v>
      </c>
      <c r="H7" s="87">
        <v>1</v>
      </c>
      <c r="I7" s="87">
        <v>1</v>
      </c>
      <c r="J7" s="87">
        <v>2</v>
      </c>
      <c r="K7" s="87">
        <v>1</v>
      </c>
      <c r="M7" s="87"/>
      <c r="O7" s="87"/>
    </row>
    <row r="8" spans="1:15" ht="12.75" customHeight="1" x14ac:dyDescent="0.25">
      <c r="A8" s="86" t="s">
        <v>26</v>
      </c>
      <c r="B8" s="87">
        <v>11</v>
      </c>
      <c r="C8" s="87">
        <v>1</v>
      </c>
      <c r="D8" s="87">
        <v>1</v>
      </c>
      <c r="E8" s="87">
        <v>13</v>
      </c>
      <c r="F8" s="87">
        <v>0</v>
      </c>
      <c r="G8" s="87">
        <v>5</v>
      </c>
      <c r="H8" s="17">
        <v>3</v>
      </c>
      <c r="I8" s="17">
        <v>2</v>
      </c>
      <c r="J8" s="17">
        <v>1</v>
      </c>
      <c r="K8" s="17">
        <v>1</v>
      </c>
      <c r="M8" s="87"/>
    </row>
    <row r="9" spans="1:15" ht="12.75" customHeight="1" x14ac:dyDescent="0.25">
      <c r="A9" s="86" t="s">
        <v>148</v>
      </c>
      <c r="B9" s="87">
        <v>3</v>
      </c>
      <c r="C9" s="87">
        <v>5</v>
      </c>
      <c r="D9" s="87">
        <v>1</v>
      </c>
      <c r="E9" s="87">
        <v>9</v>
      </c>
      <c r="F9" s="87">
        <v>1</v>
      </c>
      <c r="G9" s="87">
        <v>0</v>
      </c>
      <c r="H9" s="87">
        <v>1</v>
      </c>
      <c r="I9" s="87">
        <v>1</v>
      </c>
      <c r="J9" s="87">
        <v>0</v>
      </c>
      <c r="K9" s="87">
        <v>5</v>
      </c>
      <c r="M9" s="87"/>
    </row>
    <row r="10" spans="1:15" ht="12.75" customHeight="1" x14ac:dyDescent="0.25">
      <c r="A10" s="86" t="s">
        <v>20</v>
      </c>
      <c r="B10" s="87">
        <v>6</v>
      </c>
      <c r="C10" s="87">
        <v>0</v>
      </c>
      <c r="D10" s="87">
        <v>1</v>
      </c>
      <c r="E10" s="87">
        <v>7</v>
      </c>
      <c r="F10" s="87">
        <v>0</v>
      </c>
      <c r="G10" s="87">
        <v>6</v>
      </c>
      <c r="H10" s="87">
        <v>0</v>
      </c>
      <c r="I10" s="87">
        <v>0</v>
      </c>
      <c r="J10" s="87">
        <v>0</v>
      </c>
      <c r="K10" s="87">
        <v>0</v>
      </c>
      <c r="M10" s="87"/>
    </row>
    <row r="11" spans="1:15" ht="12.75" customHeight="1" x14ac:dyDescent="0.25">
      <c r="A11" s="86" t="s">
        <v>223</v>
      </c>
      <c r="B11" s="87">
        <v>3</v>
      </c>
      <c r="C11" s="87">
        <v>3</v>
      </c>
      <c r="D11" s="87">
        <v>1</v>
      </c>
      <c r="E11" s="87">
        <v>7</v>
      </c>
      <c r="F11" s="87">
        <v>0</v>
      </c>
      <c r="G11" s="87">
        <v>0</v>
      </c>
      <c r="H11" s="87">
        <v>2</v>
      </c>
      <c r="I11" s="87">
        <v>1</v>
      </c>
      <c r="J11" s="87">
        <v>0</v>
      </c>
      <c r="K11" s="87">
        <v>3</v>
      </c>
      <c r="M11" s="87"/>
      <c r="O11" s="87"/>
    </row>
    <row r="12" spans="1:15" ht="12.75" customHeight="1" x14ac:dyDescent="0.25">
      <c r="A12" s="86" t="s">
        <v>169</v>
      </c>
      <c r="B12" s="87">
        <v>3</v>
      </c>
      <c r="C12" s="87">
        <v>0</v>
      </c>
      <c r="D12" s="87">
        <v>1</v>
      </c>
      <c r="E12" s="87">
        <v>4</v>
      </c>
      <c r="F12" s="87">
        <v>0</v>
      </c>
      <c r="G12" s="87">
        <v>0</v>
      </c>
      <c r="H12" s="87">
        <v>0</v>
      </c>
      <c r="I12" s="87">
        <v>2</v>
      </c>
      <c r="J12" s="87">
        <v>1</v>
      </c>
      <c r="K12" s="87">
        <v>0</v>
      </c>
      <c r="M12" s="87"/>
      <c r="O12" s="87"/>
    </row>
    <row r="13" spans="1:15" ht="12.75" customHeight="1" x14ac:dyDescent="0.25">
      <c r="A13" s="86" t="s">
        <v>98</v>
      </c>
      <c r="B13" s="87">
        <v>2</v>
      </c>
      <c r="C13" s="87">
        <v>0</v>
      </c>
      <c r="D13" s="87">
        <v>1</v>
      </c>
      <c r="E13" s="87">
        <v>3</v>
      </c>
      <c r="F13" s="87">
        <v>0</v>
      </c>
      <c r="G13" s="87">
        <v>0</v>
      </c>
      <c r="H13" s="87">
        <v>0</v>
      </c>
      <c r="I13" s="87">
        <v>2</v>
      </c>
      <c r="J13" s="87">
        <v>0</v>
      </c>
      <c r="K13" s="87">
        <v>0</v>
      </c>
      <c r="M13" s="87"/>
      <c r="O13" s="87"/>
    </row>
    <row r="14" spans="1:15" ht="12.75" customHeight="1" x14ac:dyDescent="0.25">
      <c r="A14" s="86" t="s">
        <v>224</v>
      </c>
      <c r="B14" s="87">
        <v>3</v>
      </c>
      <c r="C14" s="87">
        <v>0</v>
      </c>
      <c r="D14" s="87">
        <v>1</v>
      </c>
      <c r="E14" s="87">
        <v>4</v>
      </c>
      <c r="F14" s="87">
        <v>0</v>
      </c>
      <c r="G14" s="87">
        <v>1</v>
      </c>
      <c r="H14" s="87">
        <v>0</v>
      </c>
      <c r="I14" s="87">
        <v>2</v>
      </c>
      <c r="J14" s="87">
        <v>0</v>
      </c>
      <c r="K14" s="87">
        <v>0</v>
      </c>
      <c r="M14" s="87"/>
    </row>
    <row r="15" spans="1:15" ht="12.75" customHeight="1" x14ac:dyDescent="0.25">
      <c r="B15" s="88" t="s">
        <v>225</v>
      </c>
      <c r="C15" s="89" t="s">
        <v>226</v>
      </c>
      <c r="D15" s="89" t="s">
        <v>227</v>
      </c>
      <c r="E15" s="90" t="s">
        <v>228</v>
      </c>
      <c r="F15" s="91" t="s">
        <v>229</v>
      </c>
      <c r="G15" s="92">
        <v>2013</v>
      </c>
      <c r="H15" s="92">
        <v>2011</v>
      </c>
      <c r="I15" s="92">
        <v>2008</v>
      </c>
      <c r="J15" s="92">
        <v>2004</v>
      </c>
      <c r="K15" s="93" t="s">
        <v>230</v>
      </c>
      <c r="M15" s="87"/>
      <c r="N15" s="17"/>
      <c r="O15" s="87"/>
    </row>
    <row r="16" spans="1:15" ht="12.75" customHeight="1" x14ac:dyDescent="0.25">
      <c r="B16" s="87">
        <f t="shared" ref="B16:K16" si="0">SUM(B1:B14)</f>
        <v>126</v>
      </c>
      <c r="C16" s="87">
        <f t="shared" si="0"/>
        <v>27</v>
      </c>
      <c r="D16" s="87">
        <f t="shared" si="0"/>
        <v>19</v>
      </c>
      <c r="E16" s="87">
        <f t="shared" si="0"/>
        <v>169</v>
      </c>
      <c r="F16" s="87">
        <f t="shared" si="0"/>
        <v>7</v>
      </c>
      <c r="G16" s="87">
        <f t="shared" si="0"/>
        <v>41</v>
      </c>
      <c r="H16" s="87">
        <f t="shared" si="0"/>
        <v>31</v>
      </c>
      <c r="I16" s="87">
        <f t="shared" si="0"/>
        <v>34</v>
      </c>
      <c r="J16" s="87">
        <f t="shared" si="0"/>
        <v>14</v>
      </c>
      <c r="K16" s="87">
        <f t="shared" si="0"/>
        <v>27</v>
      </c>
    </row>
    <row r="17" spans="1:11" ht="12.75" customHeight="1" x14ac:dyDescent="0.25"/>
    <row r="18" spans="1:11" ht="12.75" customHeight="1" x14ac:dyDescent="0.25"/>
    <row r="19" spans="1:11" ht="12.75" customHeight="1" x14ac:dyDescent="0.25">
      <c r="B19" s="173" t="s">
        <v>231</v>
      </c>
      <c r="C19" s="169"/>
      <c r="D19" s="169"/>
      <c r="E19" s="169"/>
      <c r="F19" s="169"/>
      <c r="G19" s="169"/>
    </row>
    <row r="20" spans="1:11" ht="12.75" customHeight="1" x14ac:dyDescent="0.25">
      <c r="A20" s="86" t="s">
        <v>20</v>
      </c>
      <c r="B20" s="94"/>
      <c r="C20" s="99">
        <v>120.88</v>
      </c>
      <c r="D20" s="94"/>
      <c r="E20" s="94"/>
      <c r="F20" s="94"/>
      <c r="G20" s="94"/>
      <c r="H20" s="87">
        <f>SUM(B20:G20)</f>
        <v>120.88</v>
      </c>
      <c r="I20" s="234">
        <v>15</v>
      </c>
    </row>
    <row r="21" spans="1:11" ht="12.75" customHeight="1" x14ac:dyDescent="0.25">
      <c r="A21" s="227" t="s">
        <v>294</v>
      </c>
      <c r="B21" s="229">
        <v>180.27</v>
      </c>
      <c r="C21" s="228"/>
      <c r="D21" s="94"/>
      <c r="E21" s="228"/>
      <c r="F21" s="94"/>
      <c r="G21" s="94"/>
      <c r="H21" s="87">
        <f>SUM(B21:G21)</f>
        <v>180.27</v>
      </c>
      <c r="I21" s="235">
        <v>14</v>
      </c>
      <c r="J21" s="102"/>
      <c r="K21" s="102"/>
    </row>
    <row r="22" spans="1:11" ht="12.75" customHeight="1" thickBot="1" x14ac:dyDescent="0.3">
      <c r="A22" s="86" t="s">
        <v>47</v>
      </c>
      <c r="B22" s="233"/>
      <c r="C22" s="96">
        <v>176.05</v>
      </c>
      <c r="D22" s="94"/>
      <c r="E22" s="94"/>
      <c r="F22" s="94"/>
      <c r="G22" s="96">
        <v>67.930000000000007</v>
      </c>
      <c r="H22" s="87">
        <f>SUM(B22:G22)</f>
        <v>243.98000000000002</v>
      </c>
      <c r="I22" s="234">
        <v>13</v>
      </c>
    </row>
    <row r="23" spans="1:11" ht="12.75" customHeight="1" thickBot="1" x14ac:dyDescent="0.3">
      <c r="A23" s="86" t="s">
        <v>98</v>
      </c>
      <c r="B23" s="94"/>
      <c r="C23" s="94"/>
      <c r="D23" s="94"/>
      <c r="E23" s="99">
        <v>303</v>
      </c>
      <c r="F23" s="94"/>
      <c r="G23" s="94"/>
      <c r="H23" s="87">
        <f>SUM(B23:G23)</f>
        <v>303</v>
      </c>
      <c r="I23" s="234">
        <v>12</v>
      </c>
    </row>
    <row r="24" spans="1:11" ht="12.75" customHeight="1" thickBot="1" x14ac:dyDescent="0.3">
      <c r="A24" s="86" t="s">
        <v>68</v>
      </c>
      <c r="B24" s="94"/>
      <c r="C24" s="99">
        <v>181.54</v>
      </c>
      <c r="D24" s="99">
        <v>162.05000000000001</v>
      </c>
      <c r="E24" s="94"/>
      <c r="F24" s="94"/>
      <c r="G24" s="94"/>
      <c r="H24" s="87">
        <f>SUM(B24:G24)</f>
        <v>343.59000000000003</v>
      </c>
      <c r="I24" s="234">
        <v>11</v>
      </c>
    </row>
    <row r="25" spans="1:11" ht="12.75" customHeight="1" x14ac:dyDescent="0.25">
      <c r="A25" s="86" t="s">
        <v>224</v>
      </c>
      <c r="B25" s="94"/>
      <c r="C25" s="99">
        <v>152</v>
      </c>
      <c r="D25" s="94"/>
      <c r="E25" s="99">
        <v>217</v>
      </c>
      <c r="F25" s="94"/>
      <c r="G25" s="94"/>
      <c r="H25" s="87">
        <f>SUM(B25:G25)</f>
        <v>369</v>
      </c>
      <c r="I25" s="235">
        <v>10</v>
      </c>
      <c r="J25" s="102"/>
      <c r="K25" s="102"/>
    </row>
    <row r="26" spans="1:11" ht="12.75" customHeight="1" x14ac:dyDescent="0.25">
      <c r="A26" s="86" t="s">
        <v>169</v>
      </c>
      <c r="B26" s="94"/>
      <c r="C26" s="94"/>
      <c r="D26" s="94"/>
      <c r="E26" s="99">
        <v>233</v>
      </c>
      <c r="F26" s="99">
        <v>214</v>
      </c>
      <c r="G26" s="94"/>
      <c r="H26" s="87">
        <f>SUM(B26:G26)</f>
        <v>447</v>
      </c>
      <c r="I26" s="234">
        <v>9</v>
      </c>
    </row>
    <row r="27" spans="1:11" ht="12.75" customHeight="1" x14ac:dyDescent="0.25">
      <c r="A27" s="86" t="s">
        <v>223</v>
      </c>
      <c r="B27" s="94"/>
      <c r="C27" s="94"/>
      <c r="D27" s="99">
        <v>247</v>
      </c>
      <c r="E27" s="99">
        <v>246</v>
      </c>
      <c r="F27" s="94"/>
      <c r="G27" s="99">
        <v>131</v>
      </c>
      <c r="H27" s="87">
        <f>SUM(B27:G27)</f>
        <v>624</v>
      </c>
      <c r="I27" s="236">
        <v>8</v>
      </c>
    </row>
    <row r="28" spans="1:11" ht="12.75" customHeight="1" x14ac:dyDescent="0.25">
      <c r="A28" s="86" t="s">
        <v>91</v>
      </c>
      <c r="B28" s="232">
        <v>322.88</v>
      </c>
      <c r="C28" s="94"/>
      <c r="D28" s="94"/>
      <c r="E28" s="96">
        <v>244.02</v>
      </c>
      <c r="F28" s="97"/>
      <c r="G28" s="96">
        <v>171.09</v>
      </c>
      <c r="H28" s="98">
        <f>SUM(B28:G28)</f>
        <v>737.99</v>
      </c>
      <c r="I28" s="234">
        <v>7</v>
      </c>
    </row>
    <row r="29" spans="1:11" ht="12.75" customHeight="1" x14ac:dyDescent="0.25">
      <c r="A29" s="86" t="s">
        <v>124</v>
      </c>
      <c r="B29" s="94"/>
      <c r="C29" s="94"/>
      <c r="D29" s="96">
        <v>259.31</v>
      </c>
      <c r="E29" s="96">
        <v>318.79000000000002</v>
      </c>
      <c r="F29" s="96">
        <v>280.36</v>
      </c>
      <c r="G29" s="94"/>
      <c r="H29" s="87">
        <f>SUM(B29:G29)</f>
        <v>858.46</v>
      </c>
      <c r="I29" s="236">
        <v>6</v>
      </c>
    </row>
    <row r="30" spans="1:11" ht="12.75" customHeight="1" x14ac:dyDescent="0.25">
      <c r="A30" s="86" t="s">
        <v>26</v>
      </c>
      <c r="B30" s="94"/>
      <c r="C30" s="96">
        <v>89.16</v>
      </c>
      <c r="D30" s="96">
        <v>200.57</v>
      </c>
      <c r="E30" s="96">
        <v>202.51</v>
      </c>
      <c r="F30" s="96">
        <v>238.66</v>
      </c>
      <c r="G30" s="96">
        <v>184.55</v>
      </c>
      <c r="H30" s="87">
        <f>SUM(B30:G30)</f>
        <v>915.45</v>
      </c>
      <c r="I30" s="236">
        <v>5</v>
      </c>
    </row>
    <row r="31" spans="1:11" ht="12.75" customHeight="1" x14ac:dyDescent="0.25">
      <c r="A31" s="86" t="s">
        <v>222</v>
      </c>
      <c r="B31" s="94"/>
      <c r="C31" s="95">
        <v>233</v>
      </c>
      <c r="D31" s="96">
        <v>233</v>
      </c>
      <c r="E31" s="96">
        <v>281.45999999999998</v>
      </c>
      <c r="F31" s="97"/>
      <c r="G31" s="96">
        <v>191.86</v>
      </c>
      <c r="H31" s="87">
        <f>SUM(B31:G31)</f>
        <v>939.32</v>
      </c>
      <c r="I31" s="236">
        <v>4</v>
      </c>
    </row>
    <row r="32" spans="1:11" ht="12.75" customHeight="1" x14ac:dyDescent="0.25">
      <c r="A32" s="86" t="s">
        <v>148</v>
      </c>
      <c r="B32" s="96">
        <v>281.17</v>
      </c>
      <c r="C32" s="94"/>
      <c r="D32" s="94"/>
      <c r="E32" s="96">
        <v>237.54</v>
      </c>
      <c r="F32" s="101">
        <v>289.43</v>
      </c>
      <c r="G32" s="96">
        <v>169.7</v>
      </c>
      <c r="H32" s="87">
        <f>SUM(B32:G32)</f>
        <v>977.84000000000015</v>
      </c>
      <c r="I32" s="234">
        <v>3</v>
      </c>
    </row>
    <row r="33" spans="1:14" ht="12.75" customHeight="1" thickBot="1" x14ac:dyDescent="0.3">
      <c r="A33" s="86" t="s">
        <v>89</v>
      </c>
      <c r="B33" s="94"/>
      <c r="C33" s="96">
        <v>150.22999999999999</v>
      </c>
      <c r="D33" s="96">
        <v>136.72999999999999</v>
      </c>
      <c r="E33" s="96">
        <v>227.1</v>
      </c>
      <c r="F33" s="100">
        <v>331.08</v>
      </c>
      <c r="G33" s="96">
        <v>162.24</v>
      </c>
      <c r="H33" s="87">
        <f>SUM(B33:G33)</f>
        <v>1007.3799999999999</v>
      </c>
      <c r="I33" s="234">
        <v>2</v>
      </c>
    </row>
    <row r="34" spans="1:14" ht="12.75" customHeight="1" thickBot="1" x14ac:dyDescent="0.3">
      <c r="A34" s="86" t="s">
        <v>29</v>
      </c>
      <c r="B34" s="96">
        <v>375.75</v>
      </c>
      <c r="C34" s="96">
        <v>161.96</v>
      </c>
      <c r="D34" s="96">
        <v>263.01</v>
      </c>
      <c r="E34" s="96">
        <v>372.24</v>
      </c>
      <c r="F34" s="96">
        <v>284.45</v>
      </c>
      <c r="G34" s="96">
        <v>182.55</v>
      </c>
      <c r="H34" s="87">
        <f>SUM(B34:G34)</f>
        <v>1639.96</v>
      </c>
      <c r="I34" s="234">
        <v>1</v>
      </c>
    </row>
    <row r="35" spans="1:14" ht="12.75" customHeight="1" thickBot="1" x14ac:dyDescent="0.3">
      <c r="B35" s="103" t="s">
        <v>229</v>
      </c>
      <c r="C35" s="104">
        <v>2013</v>
      </c>
      <c r="D35" s="104">
        <v>2011</v>
      </c>
      <c r="E35" s="104">
        <v>2008</v>
      </c>
      <c r="F35" s="104">
        <v>2004</v>
      </c>
      <c r="G35" s="105" t="s">
        <v>230</v>
      </c>
      <c r="H35" s="187" t="s">
        <v>296</v>
      </c>
      <c r="I35" s="237" t="s">
        <v>11</v>
      </c>
      <c r="J35" s="106"/>
      <c r="K35" s="106"/>
      <c r="N35" s="17"/>
    </row>
    <row r="36" spans="1:14" ht="12.75" customHeight="1" x14ac:dyDescent="0.25">
      <c r="I36" s="102"/>
      <c r="J36" s="102"/>
      <c r="K36" s="102"/>
    </row>
    <row r="37" spans="1:14" ht="12.75" customHeight="1" x14ac:dyDescent="0.25">
      <c r="I37" s="107"/>
      <c r="J37" s="107"/>
      <c r="K37" s="107"/>
    </row>
    <row r="38" spans="1:14" ht="12.75" customHeight="1" x14ac:dyDescent="0.25">
      <c r="A38" s="42" t="s">
        <v>232</v>
      </c>
    </row>
    <row r="39" spans="1:14" ht="12.75" customHeight="1" x14ac:dyDescent="0.25">
      <c r="A39" s="42">
        <v>1</v>
      </c>
      <c r="B39" s="168" t="s">
        <v>115</v>
      </c>
      <c r="C39" s="169"/>
      <c r="D39" s="169"/>
      <c r="E39" s="169"/>
      <c r="F39" s="42">
        <v>263</v>
      </c>
    </row>
    <row r="40" spans="1:14" ht="12.75" customHeight="1" x14ac:dyDescent="0.25">
      <c r="A40" s="42">
        <v>2</v>
      </c>
      <c r="B40" s="168" t="s">
        <v>233</v>
      </c>
      <c r="C40" s="169"/>
      <c r="D40" s="169"/>
      <c r="E40" s="169"/>
      <c r="F40" s="42">
        <v>259</v>
      </c>
    </row>
    <row r="41" spans="1:14" ht="12.75" customHeight="1" x14ac:dyDescent="0.25">
      <c r="A41" s="42">
        <v>3</v>
      </c>
      <c r="B41" s="168" t="s">
        <v>234</v>
      </c>
      <c r="C41" s="169"/>
      <c r="D41" s="169"/>
      <c r="E41" s="169"/>
      <c r="F41" s="42">
        <v>247</v>
      </c>
    </row>
    <row r="42" spans="1:14" ht="12.75" customHeight="1" x14ac:dyDescent="0.25">
      <c r="A42" s="42" t="s">
        <v>235</v>
      </c>
    </row>
    <row r="43" spans="1:14" ht="12.75" customHeight="1" x14ac:dyDescent="0.25">
      <c r="A43" s="42">
        <v>1</v>
      </c>
      <c r="B43" s="168" t="s">
        <v>193</v>
      </c>
      <c r="C43" s="169"/>
      <c r="D43" s="169"/>
      <c r="E43" s="169"/>
      <c r="F43" s="42">
        <v>372.24</v>
      </c>
    </row>
    <row r="44" spans="1:14" ht="12.75" customHeight="1" x14ac:dyDescent="0.25">
      <c r="A44" s="42">
        <v>2</v>
      </c>
      <c r="B44" s="168" t="s">
        <v>174</v>
      </c>
      <c r="C44" s="169"/>
      <c r="D44" s="169"/>
      <c r="E44" s="169"/>
      <c r="F44" s="42">
        <v>318.79000000000002</v>
      </c>
    </row>
    <row r="45" spans="1:14" ht="12.75" customHeight="1" x14ac:dyDescent="0.25">
      <c r="A45" s="42">
        <v>3</v>
      </c>
      <c r="B45" s="168" t="s">
        <v>173</v>
      </c>
      <c r="C45" s="169"/>
      <c r="D45" s="169"/>
      <c r="E45" s="169"/>
      <c r="F45" s="42">
        <v>303.13</v>
      </c>
    </row>
    <row r="46" spans="1:14" ht="12.75" customHeight="1" x14ac:dyDescent="0.25">
      <c r="A46" s="42" t="s">
        <v>163</v>
      </c>
      <c r="B46" s="42">
        <v>2005</v>
      </c>
      <c r="C46" s="42" t="s">
        <v>236</v>
      </c>
    </row>
    <row r="47" spans="1:14" ht="12.75" customHeight="1" x14ac:dyDescent="0.25">
      <c r="A47" s="42">
        <v>1</v>
      </c>
      <c r="B47" s="168" t="s">
        <v>199</v>
      </c>
      <c r="C47" s="169"/>
      <c r="D47" s="169"/>
      <c r="E47" s="169"/>
      <c r="F47" s="42">
        <v>375.75</v>
      </c>
    </row>
    <row r="48" spans="1:14" ht="12.75" customHeight="1" x14ac:dyDescent="0.25">
      <c r="A48" s="42">
        <v>2</v>
      </c>
      <c r="B48" s="168" t="s">
        <v>190</v>
      </c>
      <c r="C48" s="169"/>
      <c r="D48" s="169"/>
      <c r="E48" s="169"/>
      <c r="F48" s="42">
        <v>331.08</v>
      </c>
    </row>
    <row r="49" spans="1:6" ht="12.75" customHeight="1" x14ac:dyDescent="0.25">
      <c r="A49" s="42">
        <v>3</v>
      </c>
      <c r="B49" s="170" t="s">
        <v>206</v>
      </c>
      <c r="C49" s="171"/>
      <c r="D49" s="171"/>
      <c r="E49" s="172"/>
      <c r="F49" s="42">
        <v>322.88</v>
      </c>
    </row>
    <row r="50" spans="1:6" ht="12.75" customHeight="1" x14ac:dyDescent="0.25"/>
    <row r="51" spans="1:6" ht="12.75" customHeight="1" x14ac:dyDescent="0.25"/>
    <row r="52" spans="1:6" ht="12.75" customHeight="1" x14ac:dyDescent="0.25"/>
    <row r="53" spans="1:6" ht="12.75" customHeight="1" x14ac:dyDescent="0.25"/>
    <row r="54" spans="1:6" ht="12.75" customHeight="1" x14ac:dyDescent="0.25"/>
    <row r="55" spans="1:6" ht="12.75" customHeight="1" x14ac:dyDescent="0.25"/>
    <row r="56" spans="1:6" ht="12.75" customHeight="1" x14ac:dyDescent="0.25"/>
    <row r="57" spans="1:6" ht="12.75" customHeight="1" x14ac:dyDescent="0.25"/>
    <row r="58" spans="1:6" ht="12.75" customHeight="1" x14ac:dyDescent="0.25"/>
    <row r="59" spans="1:6" ht="12.75" customHeight="1" x14ac:dyDescent="0.25"/>
    <row r="60" spans="1:6" ht="12.75" customHeight="1" x14ac:dyDescent="0.25"/>
    <row r="61" spans="1:6" ht="12.75" customHeight="1" x14ac:dyDescent="0.25"/>
    <row r="62" spans="1:6" ht="12.75" customHeight="1" x14ac:dyDescent="0.25"/>
    <row r="63" spans="1:6" ht="12.75" customHeight="1" x14ac:dyDescent="0.25"/>
    <row r="64" spans="1:6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sortState ref="A20:O34">
    <sortCondition ref="H20:H34"/>
  </sortState>
  <mergeCells count="10">
    <mergeCell ref="B47:E47"/>
    <mergeCell ref="B48:E48"/>
    <mergeCell ref="B49:E49"/>
    <mergeCell ref="B19:G19"/>
    <mergeCell ref="B39:E39"/>
    <mergeCell ref="B40:E40"/>
    <mergeCell ref="B41:E41"/>
    <mergeCell ref="B43:E43"/>
    <mergeCell ref="B44:E44"/>
    <mergeCell ref="B45:E4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1)30-35-40-45 14;00</vt:lpstr>
      <vt:lpstr>2)48-52 16;00</vt:lpstr>
      <vt:lpstr>3)56-60 18;00</vt:lpstr>
      <vt:lpstr>4)65-71 10;00</vt:lpstr>
      <vt:lpstr>Meitenes 12;00</vt:lpstr>
      <vt:lpstr>5)75-79 14;00</vt:lpstr>
      <vt:lpstr>6)88-94 16;00</vt:lpstr>
      <vt:lpstr>7)102-110-+110 18;00</vt:lpstr>
      <vt:lpstr>Komandas</vt:lpstr>
      <vt:lpstr>Лист1</vt:lpstr>
      <vt:lpstr>Lapa7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Arturs Vasilonoks</dc:creator>
  <cp:lastModifiedBy>vasil</cp:lastModifiedBy>
  <dcterms:created xsi:type="dcterms:W3CDTF">2026-03-02T14:03:05Z</dcterms:created>
  <dcterms:modified xsi:type="dcterms:W3CDTF">2026-03-02T14:07:27Z</dcterms:modified>
</cp:coreProperties>
</file>